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showInkAnnotation="0" defaultThemeVersion="124226"/>
  <mc:AlternateContent xmlns:mc="http://schemas.openxmlformats.org/markup-compatibility/2006">
    <mc:Choice Requires="x15">
      <x15ac:absPath xmlns:x15ac="http://schemas.microsoft.com/office/spreadsheetml/2010/11/ac" url="C:\Users\lubbe\Documents\Instrumenten\toolbox 2023\(v)so\"/>
    </mc:Choice>
  </mc:AlternateContent>
  <xr:revisionPtr revIDLastSave="0" documentId="8_{6EF4AAAB-277B-46FD-9A8D-716A38A3E6C0}" xr6:coauthVersionLast="47" xr6:coauthVersionMax="47" xr10:uidLastSave="{00000000-0000-0000-0000-000000000000}"/>
  <bookViews>
    <workbookView xWindow="-120" yWindow="-120" windowWidth="19440" windowHeight="15000" tabRatio="782" activeTab="1" xr2:uid="{00000000-000D-0000-FFFF-FFFF00000000}"/>
  </bookViews>
  <sheets>
    <sheet name="toel" sheetId="6" r:id="rId1"/>
    <sheet name="groei 1 febr" sheetId="7" r:id="rId2"/>
    <sheet name="tab" sheetId="4" r:id="rId3"/>
    <sheet name="kijkglas PO" sheetId="8" r:id="rId4"/>
    <sheet name="kijkglas VO" sheetId="10" r:id="rId5"/>
    <sheet name="SWV gegevens" sheetId="9" r:id="rId6"/>
  </sheets>
  <definedNames>
    <definedName name="_xlnm._FilterDatabase" localSheetId="1" hidden="1">'groei 1 febr'!$C$17:$E$38</definedName>
    <definedName name="_xlnm.Print_Area" localSheetId="1">'groei 1 febr'!$B$2:$Z$119</definedName>
    <definedName name="_xlnm.Print_Area" localSheetId="3">'kijkglas PO'!$A$8:$W$32</definedName>
    <definedName name="_xlnm.Print_Area" localSheetId="5">'SWV gegevens'!$I$1:$Q$267</definedName>
    <definedName name="_xlnm.Print_Area" localSheetId="2">tab!$B$2:$M$49</definedName>
    <definedName name="_xlnm.Print_Area" localSheetId="0">toel!$C$2:$C$43</definedName>
    <definedName name="baden">tab!#REF!</definedName>
    <definedName name="categorie">tab!#REF!</definedName>
    <definedName name="MIvast">tab!$B$37:$F$41</definedName>
    <definedName name="Schaal2013">tab!#REF!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756" i="10" l="1"/>
  <c r="H757" i="10" s="1"/>
  <c r="K756" i="10"/>
  <c r="J756" i="10"/>
  <c r="I756" i="10"/>
  <c r="H756" i="10"/>
  <c r="H758" i="10" s="1"/>
  <c r="G756" i="10"/>
  <c r="F756" i="10"/>
  <c r="E756" i="10"/>
  <c r="M755" i="10"/>
  <c r="B755" i="10"/>
  <c r="A755" i="10" s="1"/>
  <c r="M754" i="10"/>
  <c r="B754" i="10"/>
  <c r="A754" i="10" s="1"/>
  <c r="M753" i="10"/>
  <c r="M752" i="10"/>
  <c r="B752" i="10"/>
  <c r="B753" i="10" s="1"/>
  <c r="A753" i="10" s="1"/>
  <c r="A752" i="10"/>
  <c r="M751" i="10"/>
  <c r="M750" i="10"/>
  <c r="B750" i="10"/>
  <c r="M749" i="10"/>
  <c r="B749" i="10"/>
  <c r="A749" i="10"/>
  <c r="M748" i="10"/>
  <c r="B748" i="10"/>
  <c r="A748" i="10"/>
  <c r="M747" i="10"/>
  <c r="B747" i="10"/>
  <c r="A747" i="10" s="1"/>
  <c r="M746" i="10"/>
  <c r="B746" i="10"/>
  <c r="A746" i="10" s="1"/>
  <c r="M745" i="10"/>
  <c r="B745" i="10"/>
  <c r="A745" i="10"/>
  <c r="M744" i="10"/>
  <c r="B744" i="10"/>
  <c r="A744" i="10"/>
  <c r="M743" i="10"/>
  <c r="M742" i="10"/>
  <c r="B742" i="10"/>
  <c r="M741" i="10"/>
  <c r="B741" i="10"/>
  <c r="A741" i="10"/>
  <c r="M740" i="10"/>
  <c r="B740" i="10"/>
  <c r="A740" i="10"/>
  <c r="M739" i="10"/>
  <c r="B739" i="10"/>
  <c r="A739" i="10"/>
  <c r="M738" i="10"/>
  <c r="B738" i="10"/>
  <c r="A738" i="10" s="1"/>
  <c r="M737" i="10"/>
  <c r="B737" i="10"/>
  <c r="A737" i="10"/>
  <c r="M736" i="10"/>
  <c r="M735" i="10"/>
  <c r="M734" i="10"/>
  <c r="B734" i="10"/>
  <c r="M733" i="10"/>
  <c r="B733" i="10"/>
  <c r="A733" i="10"/>
  <c r="M732" i="10"/>
  <c r="B732" i="10"/>
  <c r="A732" i="10"/>
  <c r="M731" i="10"/>
  <c r="B731" i="10"/>
  <c r="A731" i="10"/>
  <c r="M730" i="10"/>
  <c r="B730" i="10"/>
  <c r="A730" i="10" s="1"/>
  <c r="M729" i="10"/>
  <c r="B729" i="10"/>
  <c r="A729" i="10"/>
  <c r="M728" i="10"/>
  <c r="B728" i="10"/>
  <c r="A728" i="10"/>
  <c r="M727" i="10"/>
  <c r="M726" i="10"/>
  <c r="B726" i="10"/>
  <c r="M725" i="10"/>
  <c r="B725" i="10"/>
  <c r="A725" i="10"/>
  <c r="M724" i="10"/>
  <c r="B724" i="10"/>
  <c r="A724" i="10"/>
  <c r="M723" i="10"/>
  <c r="M722" i="10"/>
  <c r="M721" i="10"/>
  <c r="M720" i="10"/>
  <c r="M719" i="10"/>
  <c r="M718" i="10"/>
  <c r="M717" i="10"/>
  <c r="M716" i="10"/>
  <c r="M715" i="10"/>
  <c r="M714" i="10"/>
  <c r="M713" i="10"/>
  <c r="M712" i="10"/>
  <c r="M711" i="10"/>
  <c r="M710" i="10"/>
  <c r="B710" i="10"/>
  <c r="M709" i="10"/>
  <c r="B709" i="10"/>
  <c r="A709" i="10"/>
  <c r="M708" i="10"/>
  <c r="B708" i="10"/>
  <c r="A708" i="10"/>
  <c r="M707" i="10"/>
  <c r="M706" i="10"/>
  <c r="M705" i="10"/>
  <c r="M704" i="10"/>
  <c r="M703" i="10"/>
  <c r="M702" i="10"/>
  <c r="M701" i="10"/>
  <c r="M700" i="10"/>
  <c r="M699" i="10"/>
  <c r="M698" i="10"/>
  <c r="B698" i="10"/>
  <c r="M697" i="10"/>
  <c r="B697" i="10"/>
  <c r="A697" i="10"/>
  <c r="M696" i="10"/>
  <c r="B696" i="10"/>
  <c r="A696" i="10"/>
  <c r="M695" i="10"/>
  <c r="B695" i="10"/>
  <c r="A695" i="10"/>
  <c r="M694" i="10"/>
  <c r="B694" i="10"/>
  <c r="A694" i="10" s="1"/>
  <c r="M693" i="10"/>
  <c r="B693" i="10"/>
  <c r="A693" i="10"/>
  <c r="M692" i="10"/>
  <c r="B692" i="10"/>
  <c r="A692" i="10"/>
  <c r="M691" i="10"/>
  <c r="B691" i="10"/>
  <c r="A691" i="10"/>
  <c r="M690" i="10"/>
  <c r="M689" i="10"/>
  <c r="M688" i="10"/>
  <c r="M687" i="10"/>
  <c r="M686" i="10"/>
  <c r="B686" i="10"/>
  <c r="M685" i="10"/>
  <c r="B685" i="10"/>
  <c r="A685" i="10"/>
  <c r="M684" i="10"/>
  <c r="M683" i="10"/>
  <c r="M682" i="10"/>
  <c r="B682" i="10"/>
  <c r="M681" i="10"/>
  <c r="B681" i="10"/>
  <c r="A681" i="10"/>
  <c r="M680" i="10"/>
  <c r="B680" i="10"/>
  <c r="A680" i="10"/>
  <c r="M679" i="10"/>
  <c r="M678" i="10"/>
  <c r="M677" i="10"/>
  <c r="M676" i="10"/>
  <c r="M675" i="10"/>
  <c r="M674" i="10"/>
  <c r="M673" i="10"/>
  <c r="M672" i="10"/>
  <c r="M671" i="10"/>
  <c r="M670" i="10"/>
  <c r="B670" i="10"/>
  <c r="M669" i="10"/>
  <c r="M668" i="10"/>
  <c r="M667" i="10"/>
  <c r="M666" i="10"/>
  <c r="M665" i="10"/>
  <c r="M664" i="10"/>
  <c r="M663" i="10"/>
  <c r="M662" i="10"/>
  <c r="B662" i="10"/>
  <c r="M661" i="10"/>
  <c r="B661" i="10"/>
  <c r="A661" i="10"/>
  <c r="M660" i="10"/>
  <c r="B660" i="10"/>
  <c r="A660" i="10"/>
  <c r="M659" i="10"/>
  <c r="M658" i="10"/>
  <c r="B658" i="10"/>
  <c r="M657" i="10"/>
  <c r="B657" i="10"/>
  <c r="A657" i="10"/>
  <c r="M656" i="10"/>
  <c r="B656" i="10"/>
  <c r="A656" i="10"/>
  <c r="M655" i="10"/>
  <c r="B655" i="10"/>
  <c r="A655" i="10"/>
  <c r="M654" i="10"/>
  <c r="B654" i="10"/>
  <c r="A654" i="10" s="1"/>
  <c r="M653" i="10"/>
  <c r="B653" i="10"/>
  <c r="A653" i="10"/>
  <c r="M652" i="10"/>
  <c r="B652" i="10"/>
  <c r="A652" i="10"/>
  <c r="M651" i="10"/>
  <c r="B651" i="10"/>
  <c r="A651" i="10"/>
  <c r="M650" i="10"/>
  <c r="B650" i="10"/>
  <c r="A650" i="10" s="1"/>
  <c r="M649" i="10"/>
  <c r="B649" i="10"/>
  <c r="A649" i="10"/>
  <c r="M648" i="10"/>
  <c r="M647" i="10"/>
  <c r="M646" i="10"/>
  <c r="B646" i="10"/>
  <c r="M645" i="10"/>
  <c r="B645" i="10"/>
  <c r="A645" i="10"/>
  <c r="M644" i="10"/>
  <c r="B644" i="10"/>
  <c r="A644" i="10"/>
  <c r="M643" i="10"/>
  <c r="M642" i="10"/>
  <c r="B642" i="10"/>
  <c r="M641" i="10"/>
  <c r="B641" i="10"/>
  <c r="A641" i="10"/>
  <c r="M640" i="10"/>
  <c r="B640" i="10"/>
  <c r="A640" i="10"/>
  <c r="M639" i="10"/>
  <c r="B639" i="10"/>
  <c r="A639" i="10"/>
  <c r="M638" i="10"/>
  <c r="B638" i="10"/>
  <c r="A638" i="10" s="1"/>
  <c r="M637" i="10"/>
  <c r="B637" i="10"/>
  <c r="A637" i="10"/>
  <c r="M636" i="10"/>
  <c r="B636" i="10"/>
  <c r="A636" i="10"/>
  <c r="M635" i="10"/>
  <c r="M634" i="10"/>
  <c r="B634" i="10"/>
  <c r="M633" i="10"/>
  <c r="M632" i="10"/>
  <c r="M631" i="10"/>
  <c r="M630" i="10"/>
  <c r="B630" i="10"/>
  <c r="M629" i="10"/>
  <c r="B629" i="10"/>
  <c r="A629" i="10"/>
  <c r="M628" i="10"/>
  <c r="B628" i="10"/>
  <c r="A628" i="10"/>
  <c r="M627" i="10"/>
  <c r="B627" i="10"/>
  <c r="A627" i="10"/>
  <c r="M626" i="10"/>
  <c r="B626" i="10"/>
  <c r="A626" i="10" s="1"/>
  <c r="M625" i="10"/>
  <c r="B625" i="10"/>
  <c r="A625" i="10"/>
  <c r="M624" i="10"/>
  <c r="B624" i="10"/>
  <c r="A624" i="10"/>
  <c r="M623" i="10"/>
  <c r="M622" i="10"/>
  <c r="B622" i="10"/>
  <c r="M621" i="10"/>
  <c r="B621" i="10"/>
  <c r="A621" i="10"/>
  <c r="M620" i="10"/>
  <c r="M619" i="10"/>
  <c r="M618" i="10"/>
  <c r="B618" i="10"/>
  <c r="M617" i="10"/>
  <c r="B617" i="10"/>
  <c r="A617" i="10"/>
  <c r="M616" i="10"/>
  <c r="B616" i="10"/>
  <c r="A616" i="10"/>
  <c r="M615" i="10"/>
  <c r="M614" i="10"/>
  <c r="B614" i="10"/>
  <c r="M613" i="10"/>
  <c r="B613" i="10"/>
  <c r="A613" i="10"/>
  <c r="M612" i="10"/>
  <c r="B612" i="10"/>
  <c r="A612" i="10"/>
  <c r="M611" i="10"/>
  <c r="B611" i="10"/>
  <c r="A611" i="10"/>
  <c r="M610" i="10"/>
  <c r="B610" i="10"/>
  <c r="A610" i="10" s="1"/>
  <c r="M609" i="10"/>
  <c r="B609" i="10"/>
  <c r="A609" i="10"/>
  <c r="M608" i="10"/>
  <c r="B608" i="10"/>
  <c r="A608" i="10"/>
  <c r="M607" i="10"/>
  <c r="M606" i="10"/>
  <c r="B606" i="10"/>
  <c r="M605" i="10"/>
  <c r="B605" i="10"/>
  <c r="A605" i="10"/>
  <c r="M604" i="10"/>
  <c r="B604" i="10"/>
  <c r="A604" i="10"/>
  <c r="M603" i="10"/>
  <c r="M602" i="10"/>
  <c r="B602" i="10"/>
  <c r="M601" i="10"/>
  <c r="B601" i="10"/>
  <c r="A601" i="10"/>
  <c r="M600" i="10"/>
  <c r="B600" i="10"/>
  <c r="A600" i="10"/>
  <c r="M599" i="10"/>
  <c r="M598" i="10"/>
  <c r="B598" i="10"/>
  <c r="M597" i="10"/>
  <c r="B597" i="10"/>
  <c r="A597" i="10"/>
  <c r="M596" i="10"/>
  <c r="B596" i="10"/>
  <c r="A596" i="10"/>
  <c r="M595" i="10"/>
  <c r="B595" i="10"/>
  <c r="A595" i="10"/>
  <c r="M594" i="10"/>
  <c r="B594" i="10"/>
  <c r="A594" i="10" s="1"/>
  <c r="M593" i="10"/>
  <c r="B593" i="10"/>
  <c r="A593" i="10"/>
  <c r="M592" i="10"/>
  <c r="B592" i="10"/>
  <c r="A592" i="10"/>
  <c r="M591" i="10"/>
  <c r="B591" i="10"/>
  <c r="A591" i="10"/>
  <c r="M590" i="10"/>
  <c r="B590" i="10"/>
  <c r="A590" i="10" s="1"/>
  <c r="M589" i="10"/>
  <c r="B589" i="10"/>
  <c r="A589" i="10"/>
  <c r="M588" i="10"/>
  <c r="B588" i="10"/>
  <c r="A588" i="10"/>
  <c r="M587" i="10"/>
  <c r="B587" i="10"/>
  <c r="A587" i="10"/>
  <c r="M586" i="10"/>
  <c r="B586" i="10"/>
  <c r="A586" i="10" s="1"/>
  <c r="M585" i="10"/>
  <c r="B585" i="10"/>
  <c r="A585" i="10"/>
  <c r="M584" i="10"/>
  <c r="B584" i="10"/>
  <c r="A584" i="10"/>
  <c r="M583" i="10"/>
  <c r="B583" i="10"/>
  <c r="A583" i="10"/>
  <c r="M582" i="10"/>
  <c r="B582" i="10"/>
  <c r="A582" i="10" s="1"/>
  <c r="M581" i="10"/>
  <c r="B581" i="10"/>
  <c r="A581" i="10"/>
  <c r="M580" i="10"/>
  <c r="B580" i="10"/>
  <c r="A580" i="10"/>
  <c r="M579" i="10"/>
  <c r="B579" i="10"/>
  <c r="A579" i="10"/>
  <c r="M578" i="10"/>
  <c r="B578" i="10"/>
  <c r="A578" i="10" s="1"/>
  <c r="M577" i="10"/>
  <c r="M576" i="10"/>
  <c r="M575" i="10"/>
  <c r="M574" i="10"/>
  <c r="B574" i="10"/>
  <c r="M573" i="10"/>
  <c r="B573" i="10"/>
  <c r="A573" i="10"/>
  <c r="M572" i="10"/>
  <c r="B572" i="10"/>
  <c r="A572" i="10"/>
  <c r="M571" i="10"/>
  <c r="M570" i="10"/>
  <c r="M569" i="10"/>
  <c r="M568" i="10"/>
  <c r="M567" i="10"/>
  <c r="M566" i="10"/>
  <c r="M565" i="10"/>
  <c r="B565" i="10"/>
  <c r="B566" i="10" s="1"/>
  <c r="A565" i="10"/>
  <c r="M564" i="10"/>
  <c r="B564" i="10"/>
  <c r="A564" i="10"/>
  <c r="M563" i="10"/>
  <c r="B563" i="10"/>
  <c r="A563" i="10"/>
  <c r="M562" i="10"/>
  <c r="B562" i="10"/>
  <c r="A562" i="10" s="1"/>
  <c r="M561" i="10"/>
  <c r="B561" i="10"/>
  <c r="A561" i="10"/>
  <c r="M560" i="10"/>
  <c r="B560" i="10"/>
  <c r="A560" i="10"/>
  <c r="M559" i="10"/>
  <c r="B559" i="10"/>
  <c r="A559" i="10"/>
  <c r="M558" i="10"/>
  <c r="M557" i="10"/>
  <c r="M556" i="10"/>
  <c r="M555" i="10"/>
  <c r="M554" i="10"/>
  <c r="B554" i="10"/>
  <c r="M553" i="10"/>
  <c r="B553" i="10"/>
  <c r="A553" i="10"/>
  <c r="M552" i="10"/>
  <c r="B552" i="10"/>
  <c r="A552" i="10" s="1"/>
  <c r="M551" i="10"/>
  <c r="B551" i="10"/>
  <c r="A551" i="10" s="1"/>
  <c r="M550" i="10"/>
  <c r="B550" i="10"/>
  <c r="A550" i="10"/>
  <c r="M549" i="10"/>
  <c r="M548" i="10"/>
  <c r="M547" i="10"/>
  <c r="M546" i="10"/>
  <c r="M545" i="10"/>
  <c r="M544" i="10"/>
  <c r="M543" i="10"/>
  <c r="M542" i="10"/>
  <c r="M541" i="10"/>
  <c r="M540" i="10"/>
  <c r="B540" i="10"/>
  <c r="M539" i="10"/>
  <c r="B539" i="10"/>
  <c r="A539" i="10"/>
  <c r="M538" i="10"/>
  <c r="B538" i="10"/>
  <c r="A538" i="10"/>
  <c r="M537" i="10"/>
  <c r="B537" i="10"/>
  <c r="A537" i="10"/>
  <c r="M536" i="10"/>
  <c r="M535" i="10"/>
  <c r="M534" i="10"/>
  <c r="B534" i="10"/>
  <c r="M533" i="10"/>
  <c r="M532" i="10"/>
  <c r="B532" i="10"/>
  <c r="M531" i="10"/>
  <c r="B531" i="10"/>
  <c r="A531" i="10"/>
  <c r="M530" i="10"/>
  <c r="B530" i="10"/>
  <c r="A530" i="10"/>
  <c r="M529" i="10"/>
  <c r="M528" i="10"/>
  <c r="M527" i="10"/>
  <c r="M526" i="10"/>
  <c r="M525" i="10"/>
  <c r="M524" i="10"/>
  <c r="M523" i="10"/>
  <c r="M522" i="10"/>
  <c r="M521" i="10"/>
  <c r="M520" i="10"/>
  <c r="B520" i="10"/>
  <c r="M519" i="10"/>
  <c r="M518" i="10"/>
  <c r="M517" i="10"/>
  <c r="M516" i="10"/>
  <c r="B516" i="10"/>
  <c r="M515" i="10"/>
  <c r="B515" i="10"/>
  <c r="A515" i="10"/>
  <c r="M514" i="10"/>
  <c r="B514" i="10"/>
  <c r="A514" i="10"/>
  <c r="M513" i="10"/>
  <c r="M512" i="10"/>
  <c r="M511" i="10"/>
  <c r="M510" i="10"/>
  <c r="B510" i="10"/>
  <c r="M509" i="10"/>
  <c r="B509" i="10"/>
  <c r="A509" i="10"/>
  <c r="M508" i="10"/>
  <c r="M507" i="10"/>
  <c r="M506" i="10"/>
  <c r="B506" i="10"/>
  <c r="B507" i="10" s="1"/>
  <c r="A506" i="10"/>
  <c r="M505" i="10"/>
  <c r="B505" i="10"/>
  <c r="A505" i="10"/>
  <c r="M504" i="10"/>
  <c r="M503" i="10"/>
  <c r="B503" i="10"/>
  <c r="B504" i="10" s="1"/>
  <c r="A504" i="10" s="1"/>
  <c r="M502" i="10"/>
  <c r="B502" i="10"/>
  <c r="A502" i="10"/>
  <c r="M501" i="10"/>
  <c r="B501" i="10"/>
  <c r="A501" i="10"/>
  <c r="M500" i="10"/>
  <c r="B500" i="10"/>
  <c r="A500" i="10" s="1"/>
  <c r="M499" i="10"/>
  <c r="B499" i="10"/>
  <c r="A499" i="10"/>
  <c r="M498" i="10"/>
  <c r="M497" i="10"/>
  <c r="M496" i="10"/>
  <c r="M495" i="10"/>
  <c r="M494" i="10"/>
  <c r="M493" i="10"/>
  <c r="M492" i="10"/>
  <c r="B492" i="10"/>
  <c r="M491" i="10"/>
  <c r="B491" i="10"/>
  <c r="A491" i="10"/>
  <c r="M490" i="10"/>
  <c r="B490" i="10"/>
  <c r="A490" i="10"/>
  <c r="M489" i="10"/>
  <c r="M488" i="10"/>
  <c r="B488" i="10"/>
  <c r="M487" i="10"/>
  <c r="M486" i="10"/>
  <c r="B486" i="10"/>
  <c r="M485" i="10"/>
  <c r="B485" i="10"/>
  <c r="A485" i="10"/>
  <c r="M484" i="10"/>
  <c r="M483" i="10"/>
  <c r="B483" i="10"/>
  <c r="B484" i="10" s="1"/>
  <c r="A484" i="10" s="1"/>
  <c r="A483" i="10"/>
  <c r="M482" i="10"/>
  <c r="B482" i="10"/>
  <c r="A482" i="10"/>
  <c r="M481" i="10"/>
  <c r="B481" i="10"/>
  <c r="A481" i="10"/>
  <c r="M480" i="10"/>
  <c r="B480" i="10"/>
  <c r="A480" i="10" s="1"/>
  <c r="M479" i="10"/>
  <c r="B479" i="10"/>
  <c r="A479" i="10"/>
  <c r="M478" i="10"/>
  <c r="B478" i="10"/>
  <c r="A478" i="10"/>
  <c r="M477" i="10"/>
  <c r="B477" i="10"/>
  <c r="A477" i="10"/>
  <c r="M476" i="10"/>
  <c r="M475" i="10"/>
  <c r="M474" i="10"/>
  <c r="M473" i="10"/>
  <c r="M472" i="10"/>
  <c r="M471" i="10"/>
  <c r="B471" i="10"/>
  <c r="B472" i="10" s="1"/>
  <c r="A471" i="10"/>
  <c r="M470" i="10"/>
  <c r="M469" i="10"/>
  <c r="M468" i="10"/>
  <c r="M467" i="10"/>
  <c r="M466" i="10"/>
  <c r="B466" i="10"/>
  <c r="M465" i="10"/>
  <c r="B465" i="10"/>
  <c r="A465" i="10"/>
  <c r="M464" i="10"/>
  <c r="M463" i="10"/>
  <c r="B463" i="10"/>
  <c r="M462" i="10"/>
  <c r="M461" i="10"/>
  <c r="M460" i="10"/>
  <c r="B460" i="10"/>
  <c r="M459" i="10"/>
  <c r="B459" i="10"/>
  <c r="A459" i="10"/>
  <c r="M458" i="10"/>
  <c r="M457" i="10"/>
  <c r="M456" i="10"/>
  <c r="B456" i="10"/>
  <c r="M455" i="10"/>
  <c r="M454" i="10"/>
  <c r="B454" i="10"/>
  <c r="M453" i="10"/>
  <c r="B453" i="10"/>
  <c r="A453" i="10"/>
  <c r="M452" i="10"/>
  <c r="M451" i="10"/>
  <c r="B451" i="10"/>
  <c r="B452" i="10" s="1"/>
  <c r="A452" i="10" s="1"/>
  <c r="A451" i="10"/>
  <c r="M450" i="10"/>
  <c r="B450" i="10"/>
  <c r="A450" i="10"/>
  <c r="M449" i="10"/>
  <c r="B449" i="10"/>
  <c r="A449" i="10"/>
  <c r="M448" i="10"/>
  <c r="B448" i="10"/>
  <c r="A448" i="10" s="1"/>
  <c r="M447" i="10"/>
  <c r="B447" i="10"/>
  <c r="A447" i="10"/>
  <c r="M446" i="10"/>
  <c r="B446" i="10"/>
  <c r="A446" i="10"/>
  <c r="M445" i="10"/>
  <c r="M444" i="10"/>
  <c r="M443" i="10"/>
  <c r="M442" i="10"/>
  <c r="M441" i="10"/>
  <c r="M440" i="10"/>
  <c r="B440" i="10"/>
  <c r="M439" i="10"/>
  <c r="B439" i="10"/>
  <c r="A439" i="10"/>
  <c r="M438" i="10"/>
  <c r="M437" i="10"/>
  <c r="M436" i="10"/>
  <c r="M435" i="10"/>
  <c r="M434" i="10"/>
  <c r="M433" i="10"/>
  <c r="M432" i="10"/>
  <c r="M431" i="10"/>
  <c r="M430" i="10"/>
  <c r="M429" i="10"/>
  <c r="M428" i="10"/>
  <c r="M427" i="10"/>
  <c r="B427" i="10"/>
  <c r="M426" i="10"/>
  <c r="B426" i="10"/>
  <c r="A426" i="10" s="1"/>
  <c r="M425" i="10"/>
  <c r="B425" i="10"/>
  <c r="A425" i="10"/>
  <c r="M424" i="10"/>
  <c r="M423" i="10"/>
  <c r="B423" i="10"/>
  <c r="B424" i="10" s="1"/>
  <c r="A424" i="10" s="1"/>
  <c r="A423" i="10"/>
  <c r="M422" i="10"/>
  <c r="B422" i="10"/>
  <c r="A422" i="10"/>
  <c r="M421" i="10"/>
  <c r="M420" i="10"/>
  <c r="B420" i="10"/>
  <c r="M419" i="10"/>
  <c r="B419" i="10"/>
  <c r="A419" i="10"/>
  <c r="M418" i="10"/>
  <c r="M417" i="10"/>
  <c r="M416" i="10"/>
  <c r="M415" i="10"/>
  <c r="M414" i="10"/>
  <c r="M413" i="10"/>
  <c r="M412" i="10"/>
  <c r="M411" i="10"/>
  <c r="M410" i="10"/>
  <c r="M409" i="10"/>
  <c r="M408" i="10"/>
  <c r="M407" i="10"/>
  <c r="M406" i="10"/>
  <c r="M405" i="10"/>
  <c r="M404" i="10"/>
  <c r="B404" i="10"/>
  <c r="M403" i="10"/>
  <c r="M402" i="10"/>
  <c r="B402" i="10"/>
  <c r="M401" i="10"/>
  <c r="M400" i="10"/>
  <c r="B400" i="10"/>
  <c r="M399" i="10"/>
  <c r="B399" i="10"/>
  <c r="A399" i="10"/>
  <c r="M398" i="10"/>
  <c r="B398" i="10"/>
  <c r="A398" i="10"/>
  <c r="M397" i="10"/>
  <c r="B397" i="10"/>
  <c r="A397" i="10"/>
  <c r="M396" i="10"/>
  <c r="B396" i="10"/>
  <c r="A396" i="10" s="1"/>
  <c r="M395" i="10"/>
  <c r="B395" i="10"/>
  <c r="A395" i="10"/>
  <c r="M394" i="10"/>
  <c r="B394" i="10"/>
  <c r="A394" i="10"/>
  <c r="M393" i="10"/>
  <c r="B393" i="10"/>
  <c r="A393" i="10"/>
  <c r="M392" i="10"/>
  <c r="M391" i="10"/>
  <c r="M390" i="10"/>
  <c r="M389" i="10"/>
  <c r="M388" i="10"/>
  <c r="M387" i="10"/>
  <c r="M386" i="10"/>
  <c r="M385" i="10"/>
  <c r="M384" i="10"/>
  <c r="B384" i="10"/>
  <c r="M383" i="10"/>
  <c r="B383" i="10"/>
  <c r="A383" i="10"/>
  <c r="M382" i="10"/>
  <c r="M381" i="10"/>
  <c r="M380" i="10"/>
  <c r="M379" i="10"/>
  <c r="B379" i="10"/>
  <c r="B380" i="10" s="1"/>
  <c r="A379" i="10"/>
  <c r="M378" i="10"/>
  <c r="B378" i="10"/>
  <c r="A378" i="10"/>
  <c r="M377" i="10"/>
  <c r="B377" i="10"/>
  <c r="A377" i="10"/>
  <c r="M376" i="10"/>
  <c r="B376" i="10"/>
  <c r="A376" i="10" s="1"/>
  <c r="M375" i="10"/>
  <c r="B375" i="10"/>
  <c r="A375" i="10"/>
  <c r="M374" i="10"/>
  <c r="M373" i="10"/>
  <c r="M372" i="10"/>
  <c r="M371" i="10"/>
  <c r="M370" i="10"/>
  <c r="M369" i="10"/>
  <c r="M368" i="10"/>
  <c r="M367" i="10"/>
  <c r="M366" i="10"/>
  <c r="M365" i="10"/>
  <c r="M364" i="10"/>
  <c r="B364" i="10"/>
  <c r="M363" i="10"/>
  <c r="B363" i="10"/>
  <c r="A363" i="10"/>
  <c r="M362" i="10"/>
  <c r="M361" i="10"/>
  <c r="M360" i="10"/>
  <c r="M359" i="10"/>
  <c r="M358" i="10"/>
  <c r="M357" i="10"/>
  <c r="M356" i="10"/>
  <c r="M355" i="10"/>
  <c r="M354" i="10"/>
  <c r="M353" i="10"/>
  <c r="M352" i="10"/>
  <c r="M351" i="10"/>
  <c r="M350" i="10"/>
  <c r="M349" i="10"/>
  <c r="B349" i="10"/>
  <c r="M348" i="10"/>
  <c r="B348" i="10"/>
  <c r="A348" i="10"/>
  <c r="M347" i="10"/>
  <c r="B347" i="10"/>
  <c r="A347" i="10"/>
  <c r="M346" i="10"/>
  <c r="M345" i="10"/>
  <c r="B345" i="10"/>
  <c r="M344" i="10"/>
  <c r="B344" i="10"/>
  <c r="A344" i="10" s="1"/>
  <c r="M343" i="10"/>
  <c r="B343" i="10"/>
  <c r="A343" i="10"/>
  <c r="M342" i="10"/>
  <c r="B342" i="10"/>
  <c r="A342" i="10"/>
  <c r="M341" i="10"/>
  <c r="M340" i="10"/>
  <c r="M339" i="10"/>
  <c r="M338" i="10"/>
  <c r="M337" i="10"/>
  <c r="M336" i="10"/>
  <c r="M335" i="10"/>
  <c r="M334" i="10"/>
  <c r="M333" i="10"/>
  <c r="M332" i="10"/>
  <c r="M331" i="10"/>
  <c r="M330" i="10"/>
  <c r="M329" i="10"/>
  <c r="M328" i="10"/>
  <c r="M327" i="10"/>
  <c r="A327" i="10"/>
  <c r="M326" i="10"/>
  <c r="B326" i="10"/>
  <c r="B327" i="10" s="1"/>
  <c r="B328" i="10" s="1"/>
  <c r="M325" i="10"/>
  <c r="B325" i="10"/>
  <c r="A325" i="10" s="1"/>
  <c r="M324" i="10"/>
  <c r="B324" i="10"/>
  <c r="A324" i="10" s="1"/>
  <c r="M323" i="10"/>
  <c r="M322" i="10"/>
  <c r="M321" i="10"/>
  <c r="B321" i="10"/>
  <c r="M320" i="10"/>
  <c r="B320" i="10"/>
  <c r="A320" i="10" s="1"/>
  <c r="M319" i="10"/>
  <c r="M318" i="10"/>
  <c r="B318" i="10"/>
  <c r="B319" i="10" s="1"/>
  <c r="A319" i="10" s="1"/>
  <c r="M317" i="10"/>
  <c r="M316" i="10"/>
  <c r="M315" i="10"/>
  <c r="M314" i="10"/>
  <c r="M313" i="10"/>
  <c r="M312" i="10"/>
  <c r="B312" i="10"/>
  <c r="B313" i="10" s="1"/>
  <c r="A312" i="10"/>
  <c r="M311" i="10"/>
  <c r="M310" i="10"/>
  <c r="M309" i="10"/>
  <c r="M308" i="10"/>
  <c r="M307" i="10"/>
  <c r="M306" i="10"/>
  <c r="M305" i="10"/>
  <c r="M304" i="10"/>
  <c r="B304" i="10"/>
  <c r="B305" i="10" s="1"/>
  <c r="A304" i="10"/>
  <c r="M303" i="10"/>
  <c r="M302" i="10"/>
  <c r="M301" i="10"/>
  <c r="M300" i="10"/>
  <c r="M299" i="10"/>
  <c r="M298" i="10"/>
  <c r="M297" i="10"/>
  <c r="M296" i="10"/>
  <c r="B296" i="10"/>
  <c r="B297" i="10" s="1"/>
  <c r="A296" i="10"/>
  <c r="M295" i="10"/>
  <c r="B295" i="10"/>
  <c r="A295" i="10"/>
  <c r="M294" i="10"/>
  <c r="M293" i="10"/>
  <c r="M292" i="10"/>
  <c r="B292" i="10"/>
  <c r="M291" i="10"/>
  <c r="A291" i="10"/>
  <c r="M290" i="10"/>
  <c r="B290" i="10"/>
  <c r="B291" i="10" s="1"/>
  <c r="M289" i="10"/>
  <c r="M288" i="10"/>
  <c r="M287" i="10"/>
  <c r="M286" i="10"/>
  <c r="M285" i="10"/>
  <c r="M284" i="10"/>
  <c r="M283" i="10"/>
  <c r="A283" i="10"/>
  <c r="M282" i="10"/>
  <c r="B282" i="10"/>
  <c r="B283" i="10" s="1"/>
  <c r="B284" i="10" s="1"/>
  <c r="M281" i="10"/>
  <c r="B281" i="10"/>
  <c r="A281" i="10" s="1"/>
  <c r="M280" i="10"/>
  <c r="B280" i="10"/>
  <c r="A280" i="10" s="1"/>
  <c r="M279" i="10"/>
  <c r="B279" i="10"/>
  <c r="A279" i="10"/>
  <c r="M278" i="10"/>
  <c r="M277" i="10"/>
  <c r="M276" i="10"/>
  <c r="B276" i="10"/>
  <c r="B277" i="10" s="1"/>
  <c r="A276" i="10"/>
  <c r="M275" i="10"/>
  <c r="M274" i="10"/>
  <c r="M273" i="10"/>
  <c r="M272" i="10"/>
  <c r="B272" i="10"/>
  <c r="B273" i="10" s="1"/>
  <c r="A272" i="10"/>
  <c r="M271" i="10"/>
  <c r="B271" i="10"/>
  <c r="A271" i="10"/>
  <c r="M270" i="10"/>
  <c r="B270" i="10"/>
  <c r="A270" i="10" s="1"/>
  <c r="M269" i="10"/>
  <c r="B269" i="10"/>
  <c r="A269" i="10" s="1"/>
  <c r="M268" i="10"/>
  <c r="B268" i="10"/>
  <c r="A268" i="10"/>
  <c r="M267" i="10"/>
  <c r="M266" i="10"/>
  <c r="M265" i="10"/>
  <c r="M264" i="10"/>
  <c r="M263" i="10"/>
  <c r="A263" i="10"/>
  <c r="M262" i="10"/>
  <c r="B262" i="10"/>
  <c r="B263" i="10" s="1"/>
  <c r="B264" i="10" s="1"/>
  <c r="M261" i="10"/>
  <c r="B261" i="10"/>
  <c r="A261" i="10" s="1"/>
  <c r="M260" i="10"/>
  <c r="M259" i="10"/>
  <c r="M258" i="10"/>
  <c r="M257" i="10"/>
  <c r="B257" i="10"/>
  <c r="M256" i="10"/>
  <c r="M255" i="10"/>
  <c r="M254" i="10"/>
  <c r="M253" i="10"/>
  <c r="M252" i="10"/>
  <c r="M251" i="10"/>
  <c r="M250" i="10"/>
  <c r="B250" i="10"/>
  <c r="B251" i="10" s="1"/>
  <c r="A251" i="10" s="1"/>
  <c r="M249" i="10"/>
  <c r="M248" i="10"/>
  <c r="M247" i="10"/>
  <c r="M246" i="10"/>
  <c r="M245" i="10"/>
  <c r="M244" i="10"/>
  <c r="M243" i="10"/>
  <c r="M242" i="10"/>
  <c r="M241" i="10"/>
  <c r="B241" i="10"/>
  <c r="M240" i="10"/>
  <c r="M239" i="10"/>
  <c r="M238" i="10"/>
  <c r="M237" i="10"/>
  <c r="M236" i="10"/>
  <c r="M235" i="10"/>
  <c r="M234" i="10"/>
  <c r="B234" i="10"/>
  <c r="B235" i="10" s="1"/>
  <c r="M233" i="10"/>
  <c r="M232" i="10"/>
  <c r="M231" i="10"/>
  <c r="M230" i="10"/>
  <c r="M229" i="10"/>
  <c r="B229" i="10"/>
  <c r="M228" i="10"/>
  <c r="M227" i="10"/>
  <c r="M226" i="10"/>
  <c r="M225" i="10"/>
  <c r="M224" i="10"/>
  <c r="B224" i="10"/>
  <c r="M223" i="10"/>
  <c r="B223" i="10"/>
  <c r="A223" i="10"/>
  <c r="M222" i="10"/>
  <c r="M221" i="10"/>
  <c r="B221" i="10"/>
  <c r="M220" i="10"/>
  <c r="B220" i="10"/>
  <c r="A220" i="10"/>
  <c r="M219" i="10"/>
  <c r="B219" i="10"/>
  <c r="A219" i="10"/>
  <c r="M218" i="10"/>
  <c r="B218" i="10"/>
  <c r="A218" i="10" s="1"/>
  <c r="M217" i="10"/>
  <c r="B217" i="10"/>
  <c r="A217" i="10" s="1"/>
  <c r="M216" i="10"/>
  <c r="B216" i="10"/>
  <c r="A216" i="10"/>
  <c r="M215" i="10"/>
  <c r="M214" i="10"/>
  <c r="B214" i="10"/>
  <c r="M213" i="10"/>
  <c r="B213" i="10"/>
  <c r="A213" i="10"/>
  <c r="M212" i="10"/>
  <c r="B212" i="10"/>
  <c r="A212" i="10"/>
  <c r="M211" i="10"/>
  <c r="B211" i="10"/>
  <c r="A211" i="10"/>
  <c r="M210" i="10"/>
  <c r="M209" i="10"/>
  <c r="M208" i="10"/>
  <c r="M207" i="10"/>
  <c r="M206" i="10"/>
  <c r="M205" i="10"/>
  <c r="B205" i="10"/>
  <c r="B206" i="10" s="1"/>
  <c r="A205" i="10"/>
  <c r="M204" i="10"/>
  <c r="M203" i="10"/>
  <c r="M202" i="10"/>
  <c r="B202" i="10"/>
  <c r="M201" i="10"/>
  <c r="B201" i="10"/>
  <c r="A201" i="10"/>
  <c r="M200" i="10"/>
  <c r="M199" i="10"/>
  <c r="M198" i="10"/>
  <c r="M197" i="10"/>
  <c r="M196" i="10"/>
  <c r="M195" i="10"/>
  <c r="M194" i="10"/>
  <c r="M193" i="10"/>
  <c r="M192" i="10"/>
  <c r="M191" i="10"/>
  <c r="M190" i="10"/>
  <c r="M189" i="10"/>
  <c r="M188" i="10"/>
  <c r="M187" i="10"/>
  <c r="M186" i="10"/>
  <c r="M185" i="10"/>
  <c r="M184" i="10"/>
  <c r="B184" i="10"/>
  <c r="M183" i="10"/>
  <c r="M182" i="10"/>
  <c r="M181" i="10"/>
  <c r="B181" i="10"/>
  <c r="B182" i="10" s="1"/>
  <c r="A181" i="10"/>
  <c r="M180" i="10"/>
  <c r="M179" i="10"/>
  <c r="M178" i="10"/>
  <c r="B178" i="10"/>
  <c r="M177" i="10"/>
  <c r="M176" i="10"/>
  <c r="B176" i="10"/>
  <c r="M175" i="10"/>
  <c r="M174" i="10"/>
  <c r="M173" i="10"/>
  <c r="M172" i="10"/>
  <c r="M171" i="10"/>
  <c r="M170" i="10"/>
  <c r="M169" i="10"/>
  <c r="M168" i="10"/>
  <c r="M167" i="10"/>
  <c r="M166" i="10"/>
  <c r="M165" i="10"/>
  <c r="M164" i="10"/>
  <c r="M163" i="10"/>
  <c r="M162" i="10"/>
  <c r="M161" i="10"/>
  <c r="M160" i="10"/>
  <c r="M159" i="10"/>
  <c r="M158" i="10"/>
  <c r="M157" i="10"/>
  <c r="B157" i="10"/>
  <c r="B158" i="10" s="1"/>
  <c r="A157" i="10"/>
  <c r="M156" i="10"/>
  <c r="B156" i="10"/>
  <c r="A156" i="10"/>
  <c r="M155" i="10"/>
  <c r="M154" i="10"/>
  <c r="B154" i="10"/>
  <c r="M153" i="10"/>
  <c r="B153" i="10"/>
  <c r="A153" i="10"/>
  <c r="M152" i="10"/>
  <c r="M151" i="10"/>
  <c r="M150" i="10"/>
  <c r="M149" i="10"/>
  <c r="M148" i="10"/>
  <c r="M147" i="10"/>
  <c r="M146" i="10"/>
  <c r="B146" i="10"/>
  <c r="M145" i="10"/>
  <c r="B145" i="10"/>
  <c r="A145" i="10"/>
  <c r="M144" i="10"/>
  <c r="B144" i="10"/>
  <c r="A144" i="10" s="1"/>
  <c r="M143" i="10"/>
  <c r="B143" i="10"/>
  <c r="A143" i="10"/>
  <c r="M142" i="10"/>
  <c r="M141" i="10"/>
  <c r="M140" i="10"/>
  <c r="M139" i="10"/>
  <c r="M138" i="10"/>
  <c r="B138" i="10"/>
  <c r="M137" i="10"/>
  <c r="B137" i="10"/>
  <c r="A137" i="10" s="1"/>
  <c r="M136" i="10"/>
  <c r="M135" i="10"/>
  <c r="M134" i="10"/>
  <c r="M133" i="10"/>
  <c r="M132" i="10"/>
  <c r="M131" i="10"/>
  <c r="M130" i="10"/>
  <c r="B130" i="10"/>
  <c r="M129" i="10"/>
  <c r="B129" i="10"/>
  <c r="A129" i="10" s="1"/>
  <c r="M128" i="10"/>
  <c r="B128" i="10"/>
  <c r="A128" i="10"/>
  <c r="M127" i="10"/>
  <c r="B127" i="10"/>
  <c r="A127" i="10"/>
  <c r="M126" i="10"/>
  <c r="M125" i="10"/>
  <c r="M124" i="10"/>
  <c r="M123" i="10"/>
  <c r="M122" i="10"/>
  <c r="M121" i="10"/>
  <c r="M120" i="10"/>
  <c r="B120" i="10"/>
  <c r="M119" i="10"/>
  <c r="M118" i="10"/>
  <c r="M117" i="10"/>
  <c r="M116" i="10"/>
  <c r="M115" i="10"/>
  <c r="M114" i="10"/>
  <c r="M113" i="10"/>
  <c r="M112" i="10"/>
  <c r="M111" i="10"/>
  <c r="M110" i="10"/>
  <c r="B110" i="10"/>
  <c r="M109" i="10"/>
  <c r="B109" i="10"/>
  <c r="A109" i="10"/>
  <c r="M108" i="10"/>
  <c r="B108" i="10"/>
  <c r="A108" i="10" s="1"/>
  <c r="M107" i="10"/>
  <c r="B107" i="10"/>
  <c r="A107" i="10"/>
  <c r="M106" i="10"/>
  <c r="M105" i="10"/>
  <c r="M104" i="10"/>
  <c r="M103" i="10"/>
  <c r="M102" i="10"/>
  <c r="M101" i="10"/>
  <c r="M100" i="10"/>
  <c r="M99" i="10"/>
  <c r="M98" i="10"/>
  <c r="B98" i="10"/>
  <c r="M97" i="10"/>
  <c r="B97" i="10"/>
  <c r="A97" i="10" s="1"/>
  <c r="M96" i="10"/>
  <c r="B96" i="10"/>
  <c r="A96" i="10" s="1"/>
  <c r="M95" i="10"/>
  <c r="M94" i="10"/>
  <c r="M93" i="10"/>
  <c r="M92" i="10"/>
  <c r="M91" i="10"/>
  <c r="M90" i="10"/>
  <c r="M89" i="10"/>
  <c r="B89" i="10"/>
  <c r="M88" i="10"/>
  <c r="B88" i="10"/>
  <c r="A88" i="10" s="1"/>
  <c r="M87" i="10"/>
  <c r="B87" i="10"/>
  <c r="A87" i="10"/>
  <c r="M86" i="10"/>
  <c r="M85" i="10"/>
  <c r="B85" i="10"/>
  <c r="B86" i="10" s="1"/>
  <c r="A86" i="10" s="1"/>
  <c r="A85" i="10"/>
  <c r="M84" i="10"/>
  <c r="B84" i="10"/>
  <c r="A84" i="10" s="1"/>
  <c r="M83" i="10"/>
  <c r="B83" i="10"/>
  <c r="A83" i="10"/>
  <c r="M82" i="10"/>
  <c r="B82" i="10"/>
  <c r="A82" i="10" s="1"/>
  <c r="M81" i="10"/>
  <c r="B81" i="10"/>
  <c r="A81" i="10" s="1"/>
  <c r="M80" i="10"/>
  <c r="M79" i="10"/>
  <c r="M78" i="10"/>
  <c r="B78" i="10"/>
  <c r="M77" i="10"/>
  <c r="M76" i="10"/>
  <c r="M75" i="10"/>
  <c r="M74" i="10"/>
  <c r="M73" i="10"/>
  <c r="M72" i="10"/>
  <c r="M71" i="10"/>
  <c r="M70" i="10"/>
  <c r="B70" i="10"/>
  <c r="M69" i="10"/>
  <c r="B69" i="10"/>
  <c r="A69" i="10" s="1"/>
  <c r="M68" i="10"/>
  <c r="B68" i="10"/>
  <c r="A68" i="10"/>
  <c r="M67" i="10"/>
  <c r="B67" i="10"/>
  <c r="A67" i="10"/>
  <c r="M66" i="10"/>
  <c r="B66" i="10"/>
  <c r="A66" i="10" s="1"/>
  <c r="M65" i="10"/>
  <c r="M64" i="10"/>
  <c r="B64" i="10"/>
  <c r="M63" i="10"/>
  <c r="M62" i="10"/>
  <c r="B62" i="10"/>
  <c r="M61" i="10"/>
  <c r="B61" i="10"/>
  <c r="A61" i="10"/>
  <c r="M60" i="10"/>
  <c r="M59" i="10"/>
  <c r="M58" i="10"/>
  <c r="M57" i="10"/>
  <c r="M56" i="10"/>
  <c r="M55" i="10"/>
  <c r="M54" i="10"/>
  <c r="M53" i="10"/>
  <c r="M52" i="10"/>
  <c r="B52" i="10"/>
  <c r="B53" i="10" s="1"/>
  <c r="B54" i="10" s="1"/>
  <c r="M51" i="10"/>
  <c r="B51" i="10"/>
  <c r="A51" i="10"/>
  <c r="M50" i="10"/>
  <c r="B50" i="10"/>
  <c r="A50" i="10" s="1"/>
  <c r="M49" i="10"/>
  <c r="B49" i="10"/>
  <c r="A49" i="10" s="1"/>
  <c r="M48" i="10"/>
  <c r="M47" i="10"/>
  <c r="M46" i="10"/>
  <c r="M45" i="10"/>
  <c r="M44" i="10"/>
  <c r="M43" i="10"/>
  <c r="M42" i="10"/>
  <c r="B42" i="10"/>
  <c r="M41" i="10"/>
  <c r="B41" i="10"/>
  <c r="A41" i="10" s="1"/>
  <c r="M40" i="10"/>
  <c r="B40" i="10"/>
  <c r="A40" i="10"/>
  <c r="M39" i="10"/>
  <c r="M38" i="10"/>
  <c r="B38" i="10"/>
  <c r="M37" i="10"/>
  <c r="B37" i="10"/>
  <c r="A37" i="10" s="1"/>
  <c r="M36" i="10"/>
  <c r="B36" i="10"/>
  <c r="A36" i="10"/>
  <c r="M35" i="10"/>
  <c r="B35" i="10"/>
  <c r="A35" i="10"/>
  <c r="M34" i="10"/>
  <c r="M33" i="10"/>
  <c r="M32" i="10"/>
  <c r="M31" i="10"/>
  <c r="M30" i="10"/>
  <c r="M29" i="10"/>
  <c r="B29" i="10"/>
  <c r="B30" i="10" s="1"/>
  <c r="B31" i="10" s="1"/>
  <c r="M28" i="10"/>
  <c r="B28" i="10"/>
  <c r="A28" i="10"/>
  <c r="M27" i="10"/>
  <c r="M26" i="10"/>
  <c r="M25" i="10"/>
  <c r="M24" i="10"/>
  <c r="M23" i="10"/>
  <c r="M22" i="10"/>
  <c r="M21" i="10"/>
  <c r="M20" i="10"/>
  <c r="M19" i="10"/>
  <c r="M18" i="10"/>
  <c r="M17" i="10"/>
  <c r="M16" i="10"/>
  <c r="M15" i="10"/>
  <c r="M14" i="10"/>
  <c r="M13" i="10"/>
  <c r="M12" i="10"/>
  <c r="M11" i="10"/>
  <c r="B11" i="10"/>
  <c r="A31" i="10" l="1"/>
  <c r="B32" i="10"/>
  <c r="B55" i="10"/>
  <c r="A54" i="10"/>
  <c r="B99" i="10"/>
  <c r="A98" i="10"/>
  <c r="A507" i="10"/>
  <c r="B508" i="10"/>
  <c r="A508" i="10" s="1"/>
  <c r="B111" i="10"/>
  <c r="A110" i="10"/>
  <c r="A30" i="10"/>
  <c r="B43" i="10"/>
  <c r="A42" i="10"/>
  <c r="A53" i="10"/>
  <c r="B65" i="10"/>
  <c r="A65" i="10" s="1"/>
  <c r="A64" i="10"/>
  <c r="A89" i="10"/>
  <c r="B90" i="10"/>
  <c r="A284" i="10"/>
  <c r="B285" i="10"/>
  <c r="B521" i="10"/>
  <c r="A520" i="10"/>
  <c r="B12" i="10"/>
  <c r="A11" i="10"/>
  <c r="B71" i="10"/>
  <c r="A70" i="10"/>
  <c r="B79" i="10"/>
  <c r="A78" i="10"/>
  <c r="B207" i="10"/>
  <c r="A206" i="10"/>
  <c r="B258" i="10"/>
  <c r="A257" i="10"/>
  <c r="M756" i="10"/>
  <c r="A29" i="10"/>
  <c r="A52" i="10"/>
  <c r="B131" i="10"/>
  <c r="A130" i="10"/>
  <c r="B215" i="10"/>
  <c r="A215" i="10" s="1"/>
  <c r="A214" i="10"/>
  <c r="A235" i="10"/>
  <c r="B236" i="10"/>
  <c r="B278" i="10"/>
  <c r="A278" i="10" s="1"/>
  <c r="A277" i="10"/>
  <c r="B314" i="10"/>
  <c r="A313" i="10"/>
  <c r="A364" i="10"/>
  <c r="B365" i="10"/>
  <c r="A454" i="10"/>
  <c r="B455" i="10"/>
  <c r="A455" i="10" s="1"/>
  <c r="A486" i="10"/>
  <c r="B487" i="10"/>
  <c r="A487" i="10" s="1"/>
  <c r="B39" i="10"/>
  <c r="A39" i="10" s="1"/>
  <c r="A38" i="10"/>
  <c r="B139" i="10"/>
  <c r="A138" i="10"/>
  <c r="B159" i="10"/>
  <c r="A158" i="10"/>
  <c r="B177" i="10"/>
  <c r="A177" i="10" s="1"/>
  <c r="A176" i="10"/>
  <c r="B183" i="10"/>
  <c r="A183" i="10" s="1"/>
  <c r="A182" i="10"/>
  <c r="B185" i="10"/>
  <c r="A184" i="10"/>
  <c r="B306" i="10"/>
  <c r="A305" i="10"/>
  <c r="B322" i="10"/>
  <c r="A321" i="10"/>
  <c r="A328" i="10"/>
  <c r="B329" i="10"/>
  <c r="A427" i="10"/>
  <c r="B428" i="10"/>
  <c r="B467" i="10"/>
  <c r="A466" i="10"/>
  <c r="B63" i="10"/>
  <c r="A63" i="10" s="1"/>
  <c r="A62" i="10"/>
  <c r="B121" i="10"/>
  <c r="A120" i="10"/>
  <c r="A224" i="10"/>
  <c r="B225" i="10"/>
  <c r="A264" i="10"/>
  <c r="B265" i="10"/>
  <c r="B274" i="10"/>
  <c r="A273" i="10"/>
  <c r="A292" i="10"/>
  <c r="B293" i="10"/>
  <c r="B298" i="10"/>
  <c r="A297" i="10"/>
  <c r="B346" i="10"/>
  <c r="A346" i="10" s="1"/>
  <c r="A345" i="10"/>
  <c r="B421" i="10"/>
  <c r="A421" i="10" s="1"/>
  <c r="A420" i="10"/>
  <c r="B461" i="10"/>
  <c r="A460" i="10"/>
  <c r="B147" i="10"/>
  <c r="A146" i="10"/>
  <c r="B155" i="10"/>
  <c r="A155" i="10" s="1"/>
  <c r="A154" i="10"/>
  <c r="B179" i="10"/>
  <c r="A178" i="10"/>
  <c r="B203" i="10"/>
  <c r="A202" i="10"/>
  <c r="B222" i="10"/>
  <c r="A222" i="10" s="1"/>
  <c r="A221" i="10"/>
  <c r="B350" i="10"/>
  <c r="A349" i="10"/>
  <c r="B381" i="10"/>
  <c r="A380" i="10"/>
  <c r="B473" i="10"/>
  <c r="A472" i="10"/>
  <c r="A503" i="10"/>
  <c r="B511" i="10"/>
  <c r="A510" i="10"/>
  <c r="B541" i="10"/>
  <c r="A540" i="10"/>
  <c r="B567" i="10"/>
  <c r="A566" i="10"/>
  <c r="B751" i="10"/>
  <c r="A751" i="10" s="1"/>
  <c r="A750" i="10"/>
  <c r="B230" i="10"/>
  <c r="A229" i="10"/>
  <c r="B252" i="10"/>
  <c r="B405" i="10"/>
  <c r="A404" i="10"/>
  <c r="A463" i="10"/>
  <c r="B464" i="10"/>
  <c r="A464" i="10" s="1"/>
  <c r="B493" i="10"/>
  <c r="A492" i="10"/>
  <c r="B711" i="10"/>
  <c r="A710" i="10"/>
  <c r="B242" i="10"/>
  <c r="A241" i="10"/>
  <c r="B385" i="10"/>
  <c r="A384" i="10"/>
  <c r="B403" i="10"/>
  <c r="A403" i="10" s="1"/>
  <c r="A402" i="10"/>
  <c r="B441" i="10"/>
  <c r="A440" i="10"/>
  <c r="B535" i="10"/>
  <c r="A534" i="10"/>
  <c r="B575" i="10"/>
  <c r="A574" i="10"/>
  <c r="B619" i="10"/>
  <c r="A618" i="10"/>
  <c r="B635" i="10"/>
  <c r="A635" i="10" s="1"/>
  <c r="A634" i="10"/>
  <c r="B643" i="10"/>
  <c r="A643" i="10" s="1"/>
  <c r="A642" i="10"/>
  <c r="A234" i="10"/>
  <c r="A250" i="10"/>
  <c r="A262" i="10"/>
  <c r="A282" i="10"/>
  <c r="A290" i="10"/>
  <c r="A318" i="10"/>
  <c r="A326" i="10"/>
  <c r="B457" i="10"/>
  <c r="A456" i="10"/>
  <c r="B489" i="10"/>
  <c r="A489" i="10" s="1"/>
  <c r="A488" i="10"/>
  <c r="B599" i="10"/>
  <c r="A599" i="10" s="1"/>
  <c r="A598" i="10"/>
  <c r="B683" i="10"/>
  <c r="A682" i="10"/>
  <c r="B401" i="10"/>
  <c r="A401" i="10" s="1"/>
  <c r="A400" i="10"/>
  <c r="B517" i="10"/>
  <c r="A516" i="10"/>
  <c r="B533" i="10"/>
  <c r="A533" i="10" s="1"/>
  <c r="A532" i="10"/>
  <c r="B555" i="10"/>
  <c r="A554" i="10"/>
  <c r="B603" i="10"/>
  <c r="A603" i="10" s="1"/>
  <c r="A602" i="10"/>
  <c r="B647" i="10"/>
  <c r="A646" i="10"/>
  <c r="B743" i="10"/>
  <c r="A743" i="10" s="1"/>
  <c r="A742" i="10"/>
  <c r="B607" i="10"/>
  <c r="A607" i="10" s="1"/>
  <c r="A606" i="10"/>
  <c r="B615" i="10"/>
  <c r="A615" i="10" s="1"/>
  <c r="A614" i="10"/>
  <c r="B623" i="10"/>
  <c r="A623" i="10" s="1"/>
  <c r="A622" i="10"/>
  <c r="B631" i="10"/>
  <c r="A630" i="10"/>
  <c r="B659" i="10"/>
  <c r="A659" i="10" s="1"/>
  <c r="A658" i="10"/>
  <c r="B663" i="10"/>
  <c r="A662" i="10"/>
  <c r="B671" i="10"/>
  <c r="A670" i="10"/>
  <c r="B687" i="10"/>
  <c r="A686" i="10"/>
  <c r="B699" i="10"/>
  <c r="A698" i="10"/>
  <c r="B727" i="10"/>
  <c r="A727" i="10" s="1"/>
  <c r="A726" i="10"/>
  <c r="B735" i="10"/>
  <c r="A734" i="10"/>
  <c r="B620" i="10" l="1"/>
  <c r="A620" i="10" s="1"/>
  <c r="A619" i="10"/>
  <c r="A535" i="10"/>
  <c r="B536" i="10"/>
  <c r="A536" i="10" s="1"/>
  <c r="B243" i="10"/>
  <c r="A242" i="10"/>
  <c r="A493" i="10"/>
  <c r="B494" i="10"/>
  <c r="A405" i="10"/>
  <c r="B406" i="10"/>
  <c r="B382" i="10"/>
  <c r="A382" i="10" s="1"/>
  <c r="A381" i="10"/>
  <c r="A179" i="10"/>
  <c r="B180" i="10"/>
  <c r="A180" i="10" s="1"/>
  <c r="A147" i="10"/>
  <c r="B148" i="10"/>
  <c r="B299" i="10"/>
  <c r="A298" i="10"/>
  <c r="B275" i="10"/>
  <c r="A275" i="10" s="1"/>
  <c r="A274" i="10"/>
  <c r="B323" i="10"/>
  <c r="A323" i="10" s="1"/>
  <c r="A322" i="10"/>
  <c r="A185" i="10"/>
  <c r="B186" i="10"/>
  <c r="A139" i="10"/>
  <c r="B140" i="10"/>
  <c r="A521" i="10"/>
  <c r="B522" i="10"/>
  <c r="B33" i="10"/>
  <c r="A32" i="10"/>
  <c r="B736" i="10"/>
  <c r="A736" i="10" s="1"/>
  <c r="A735" i="10"/>
  <c r="B700" i="10"/>
  <c r="A699" i="10"/>
  <c r="B672" i="10"/>
  <c r="A671" i="10"/>
  <c r="B648" i="10"/>
  <c r="A648" i="10" s="1"/>
  <c r="A647" i="10"/>
  <c r="B556" i="10"/>
  <c r="A555" i="10"/>
  <c r="A517" i="10"/>
  <c r="B518" i="10"/>
  <c r="B684" i="10"/>
  <c r="A684" i="10" s="1"/>
  <c r="A683" i="10"/>
  <c r="A252" i="10"/>
  <c r="B253" i="10"/>
  <c r="A541" i="10"/>
  <c r="B542" i="10"/>
  <c r="B294" i="10"/>
  <c r="A294" i="10" s="1"/>
  <c r="A293" i="10"/>
  <c r="B266" i="10"/>
  <c r="A265" i="10"/>
  <c r="B330" i="10"/>
  <c r="A329" i="10"/>
  <c r="B237" i="10"/>
  <c r="A236" i="10"/>
  <c r="A207" i="10"/>
  <c r="B208" i="10"/>
  <c r="A71" i="10"/>
  <c r="B72" i="10"/>
  <c r="B286" i="10"/>
  <c r="A285" i="10"/>
  <c r="A43" i="10"/>
  <c r="B44" i="10"/>
  <c r="B100" i="10"/>
  <c r="A99" i="10"/>
  <c r="B576" i="10"/>
  <c r="A575" i="10"/>
  <c r="B712" i="10"/>
  <c r="A711" i="10"/>
  <c r="A461" i="10"/>
  <c r="B462" i="10"/>
  <c r="A462" i="10" s="1"/>
  <c r="A159" i="10"/>
  <c r="B160" i="10"/>
  <c r="A131" i="10"/>
  <c r="B132" i="10"/>
  <c r="A441" i="10"/>
  <c r="B442" i="10"/>
  <c r="A385" i="10"/>
  <c r="B386" i="10"/>
  <c r="B474" i="10"/>
  <c r="A473" i="10"/>
  <c r="B351" i="10"/>
  <c r="A350" i="10"/>
  <c r="A203" i="10"/>
  <c r="B204" i="10"/>
  <c r="A204" i="10" s="1"/>
  <c r="B122" i="10"/>
  <c r="A121" i="10"/>
  <c r="A467" i="10"/>
  <c r="B468" i="10"/>
  <c r="B307" i="10"/>
  <c r="A306" i="10"/>
  <c r="B315" i="10"/>
  <c r="A314" i="10"/>
  <c r="A111" i="10"/>
  <c r="B112" i="10"/>
  <c r="B688" i="10"/>
  <c r="A687" i="10"/>
  <c r="B664" i="10"/>
  <c r="A663" i="10"/>
  <c r="B632" i="10"/>
  <c r="A631" i="10"/>
  <c r="B458" i="10"/>
  <c r="A458" i="10" s="1"/>
  <c r="A457" i="10"/>
  <c r="B231" i="10"/>
  <c r="A230" i="10"/>
  <c r="B568" i="10"/>
  <c r="A567" i="10"/>
  <c r="A511" i="10"/>
  <c r="B512" i="10"/>
  <c r="B226" i="10"/>
  <c r="A225" i="10"/>
  <c r="B429" i="10"/>
  <c r="A428" i="10"/>
  <c r="B366" i="10"/>
  <c r="A365" i="10"/>
  <c r="B259" i="10"/>
  <c r="A258" i="10"/>
  <c r="A79" i="10"/>
  <c r="B80" i="10"/>
  <c r="A80" i="10" s="1"/>
  <c r="B13" i="10"/>
  <c r="A12" i="10"/>
  <c r="B91" i="10"/>
  <c r="A90" i="10"/>
  <c r="A55" i="10"/>
  <c r="B56" i="10"/>
  <c r="H655" i="8"/>
  <c r="T654" i="8"/>
  <c r="P655" i="8" s="1"/>
  <c r="S654" i="8"/>
  <c r="R654" i="8"/>
  <c r="Q654" i="8"/>
  <c r="P654" i="8"/>
  <c r="P656" i="8" s="1"/>
  <c r="O654" i="8"/>
  <c r="N654" i="8"/>
  <c r="M654" i="8"/>
  <c r="L654" i="8"/>
  <c r="K654" i="8"/>
  <c r="J654" i="8"/>
  <c r="I654" i="8"/>
  <c r="H654" i="8"/>
  <c r="G654" i="8"/>
  <c r="F654" i="8"/>
  <c r="E654" i="8"/>
  <c r="U653" i="8"/>
  <c r="A653" i="8"/>
  <c r="U652" i="8"/>
  <c r="B652" i="8"/>
  <c r="B653" i="8" s="1"/>
  <c r="A652" i="8"/>
  <c r="U651" i="8"/>
  <c r="U650" i="8"/>
  <c r="B650" i="8"/>
  <c r="U649" i="8"/>
  <c r="B649" i="8"/>
  <c r="A649" i="8"/>
  <c r="U648" i="8"/>
  <c r="B648" i="8"/>
  <c r="A648" i="8"/>
  <c r="U647" i="8"/>
  <c r="U646" i="8"/>
  <c r="B646" i="8"/>
  <c r="U645" i="8"/>
  <c r="B645" i="8"/>
  <c r="A645" i="8"/>
  <c r="U644" i="8"/>
  <c r="B644" i="8"/>
  <c r="A644" i="8"/>
  <c r="U643" i="8"/>
  <c r="B643" i="8"/>
  <c r="A643" i="8" s="1"/>
  <c r="U642" i="8"/>
  <c r="B642" i="8"/>
  <c r="A642" i="8" s="1"/>
  <c r="U641" i="8"/>
  <c r="U640" i="8"/>
  <c r="U639" i="8"/>
  <c r="U638" i="8"/>
  <c r="B638" i="8"/>
  <c r="U637" i="8"/>
  <c r="B637" i="8"/>
  <c r="A637" i="8"/>
  <c r="U636" i="8"/>
  <c r="B636" i="8"/>
  <c r="A636" i="8"/>
  <c r="U635" i="8"/>
  <c r="B635" i="8"/>
  <c r="A635" i="8"/>
  <c r="U634" i="8"/>
  <c r="B634" i="8"/>
  <c r="A634" i="8" s="1"/>
  <c r="U633" i="8"/>
  <c r="B633" i="8"/>
  <c r="A633" i="8"/>
  <c r="U632" i="8"/>
  <c r="B632" i="8"/>
  <c r="A632" i="8"/>
  <c r="U631" i="8"/>
  <c r="B631" i="8"/>
  <c r="A631" i="8"/>
  <c r="U630" i="8"/>
  <c r="B630" i="8"/>
  <c r="A630" i="8" s="1"/>
  <c r="U629" i="8"/>
  <c r="B629" i="8"/>
  <c r="A629" i="8"/>
  <c r="U628" i="8"/>
  <c r="B628" i="8"/>
  <c r="A628" i="8"/>
  <c r="U627" i="8"/>
  <c r="B627" i="8"/>
  <c r="A627" i="8"/>
  <c r="U626" i="8"/>
  <c r="B626" i="8"/>
  <c r="A626" i="8" s="1"/>
  <c r="U625" i="8"/>
  <c r="B625" i="8"/>
  <c r="A625" i="8"/>
  <c r="U624" i="8"/>
  <c r="B624" i="8"/>
  <c r="A624" i="8"/>
  <c r="U623" i="8"/>
  <c r="B623" i="8"/>
  <c r="A623" i="8"/>
  <c r="U622" i="8"/>
  <c r="B622" i="8"/>
  <c r="A622" i="8" s="1"/>
  <c r="U621" i="8"/>
  <c r="B621" i="8"/>
  <c r="A621" i="8"/>
  <c r="U620" i="8"/>
  <c r="U619" i="8"/>
  <c r="U618" i="8"/>
  <c r="B618" i="8"/>
  <c r="U617" i="8"/>
  <c r="B617" i="8"/>
  <c r="A617" i="8"/>
  <c r="U616" i="8"/>
  <c r="B616" i="8"/>
  <c r="A616" i="8"/>
  <c r="U615" i="8"/>
  <c r="B615" i="8"/>
  <c r="A615" i="8"/>
  <c r="U614" i="8"/>
  <c r="B614" i="8"/>
  <c r="A614" i="8" s="1"/>
  <c r="U613" i="8"/>
  <c r="U612" i="8"/>
  <c r="U611" i="8"/>
  <c r="U610" i="8"/>
  <c r="B610" i="8"/>
  <c r="U609" i="8"/>
  <c r="U608" i="8"/>
  <c r="U607" i="8"/>
  <c r="U606" i="8"/>
  <c r="B606" i="8"/>
  <c r="U605" i="8"/>
  <c r="B605" i="8"/>
  <c r="A605" i="8"/>
  <c r="U604" i="8"/>
  <c r="U603" i="8"/>
  <c r="U602" i="8"/>
  <c r="B602" i="8"/>
  <c r="U601" i="8"/>
  <c r="U600" i="8"/>
  <c r="U599" i="8"/>
  <c r="U598" i="8"/>
  <c r="U597" i="8"/>
  <c r="U596" i="8"/>
  <c r="U595" i="8"/>
  <c r="U594" i="8"/>
  <c r="B594" i="8"/>
  <c r="U593" i="8"/>
  <c r="U592" i="8"/>
  <c r="U591" i="8"/>
  <c r="U590" i="8"/>
  <c r="B590" i="8"/>
  <c r="U589" i="8"/>
  <c r="B589" i="8"/>
  <c r="A589" i="8"/>
  <c r="U588" i="8"/>
  <c r="B588" i="8"/>
  <c r="A588" i="8"/>
  <c r="U587" i="8"/>
  <c r="B587" i="8"/>
  <c r="A587" i="8"/>
  <c r="U586" i="8"/>
  <c r="B586" i="8"/>
  <c r="A586" i="8" s="1"/>
  <c r="U585" i="8"/>
  <c r="B585" i="8"/>
  <c r="A585" i="8"/>
  <c r="U584" i="8"/>
  <c r="B584" i="8"/>
  <c r="A584" i="8"/>
  <c r="U583" i="8"/>
  <c r="U582" i="8"/>
  <c r="B582" i="8"/>
  <c r="U581" i="8"/>
  <c r="U580" i="8"/>
  <c r="U579" i="8"/>
  <c r="U578" i="8"/>
  <c r="B578" i="8"/>
  <c r="U577" i="8"/>
  <c r="U576" i="8"/>
  <c r="U575" i="8"/>
  <c r="U574" i="8"/>
  <c r="B574" i="8"/>
  <c r="U573" i="8"/>
  <c r="U572" i="8"/>
  <c r="U571" i="8"/>
  <c r="U570" i="8"/>
  <c r="B570" i="8"/>
  <c r="U569" i="8"/>
  <c r="B569" i="8"/>
  <c r="A569" i="8"/>
  <c r="U568" i="8"/>
  <c r="U567" i="8"/>
  <c r="U566" i="8"/>
  <c r="B566" i="8"/>
  <c r="U565" i="8"/>
  <c r="B565" i="8"/>
  <c r="A565" i="8"/>
  <c r="U564" i="8"/>
  <c r="B564" i="8"/>
  <c r="A564" i="8"/>
  <c r="U563" i="8"/>
  <c r="B563" i="8"/>
  <c r="A563" i="8"/>
  <c r="U562" i="8"/>
  <c r="B562" i="8"/>
  <c r="A562" i="8" s="1"/>
  <c r="U561" i="8"/>
  <c r="U560" i="8"/>
  <c r="U559" i="8"/>
  <c r="U558" i="8"/>
  <c r="B558" i="8"/>
  <c r="U557" i="8"/>
  <c r="B557" i="8"/>
  <c r="A557" i="8"/>
  <c r="U556" i="8"/>
  <c r="U555" i="8"/>
  <c r="U554" i="8"/>
  <c r="U553" i="8"/>
  <c r="U552" i="8"/>
  <c r="U551" i="8"/>
  <c r="U550" i="8"/>
  <c r="B550" i="8"/>
  <c r="U549" i="8"/>
  <c r="B549" i="8"/>
  <c r="A549" i="8"/>
  <c r="U548" i="8"/>
  <c r="B548" i="8"/>
  <c r="A548" i="8"/>
  <c r="U547" i="8"/>
  <c r="U546" i="8"/>
  <c r="B546" i="8"/>
  <c r="U545" i="8"/>
  <c r="B545" i="8"/>
  <c r="A545" i="8"/>
  <c r="U544" i="8"/>
  <c r="B544" i="8"/>
  <c r="A544" i="8"/>
  <c r="U543" i="8"/>
  <c r="B543" i="8"/>
  <c r="A543" i="8"/>
  <c r="U542" i="8"/>
  <c r="B542" i="8"/>
  <c r="A542" i="8" s="1"/>
  <c r="U541" i="8"/>
  <c r="B541" i="8"/>
  <c r="A541" i="8"/>
  <c r="U540" i="8"/>
  <c r="B540" i="8"/>
  <c r="A540" i="8"/>
  <c r="U539" i="8"/>
  <c r="B539" i="8"/>
  <c r="A539" i="8"/>
  <c r="U538" i="8"/>
  <c r="B538" i="8"/>
  <c r="A538" i="8" s="1"/>
  <c r="U537" i="8"/>
  <c r="B537" i="8"/>
  <c r="A537" i="8"/>
  <c r="U536" i="8"/>
  <c r="B536" i="8"/>
  <c r="A536" i="8"/>
  <c r="U535" i="8"/>
  <c r="U534" i="8"/>
  <c r="B534" i="8"/>
  <c r="U533" i="8"/>
  <c r="U532" i="8"/>
  <c r="U531" i="8"/>
  <c r="U530" i="8"/>
  <c r="B530" i="8"/>
  <c r="U529" i="8"/>
  <c r="B529" i="8"/>
  <c r="A529" i="8"/>
  <c r="U528" i="8"/>
  <c r="U527" i="8"/>
  <c r="U526" i="8"/>
  <c r="U525" i="8"/>
  <c r="U524" i="8"/>
  <c r="U523" i="8"/>
  <c r="U522" i="8"/>
  <c r="B522" i="8"/>
  <c r="U521" i="8"/>
  <c r="B521" i="8"/>
  <c r="A521" i="8"/>
  <c r="U520" i="8"/>
  <c r="B520" i="8"/>
  <c r="A520" i="8"/>
  <c r="U519" i="8"/>
  <c r="B519" i="8"/>
  <c r="A519" i="8"/>
  <c r="U518" i="8"/>
  <c r="U517" i="8"/>
  <c r="U516" i="8"/>
  <c r="U515" i="8"/>
  <c r="U514" i="8"/>
  <c r="B514" i="8"/>
  <c r="U513" i="8"/>
  <c r="B513" i="8"/>
  <c r="A513" i="8"/>
  <c r="U512" i="8"/>
  <c r="B512" i="8"/>
  <c r="A512" i="8"/>
  <c r="U511" i="8"/>
  <c r="U510" i="8"/>
  <c r="B510" i="8"/>
  <c r="U509" i="8"/>
  <c r="B509" i="8"/>
  <c r="A509" i="8"/>
  <c r="U508" i="8"/>
  <c r="U507" i="8"/>
  <c r="U506" i="8"/>
  <c r="B506" i="8"/>
  <c r="U505" i="8"/>
  <c r="B505" i="8"/>
  <c r="A505" i="8"/>
  <c r="U504" i="8"/>
  <c r="B504" i="8"/>
  <c r="A504" i="8"/>
  <c r="U503" i="8"/>
  <c r="B503" i="8"/>
  <c r="A503" i="8"/>
  <c r="U502" i="8"/>
  <c r="B502" i="8"/>
  <c r="A502" i="8" s="1"/>
  <c r="U501" i="8"/>
  <c r="U500" i="8"/>
  <c r="U499" i="8"/>
  <c r="U498" i="8"/>
  <c r="B498" i="8"/>
  <c r="U497" i="8"/>
  <c r="B497" i="8"/>
  <c r="A497" i="8" s="1"/>
  <c r="U496" i="8"/>
  <c r="B496" i="8"/>
  <c r="A496" i="8"/>
  <c r="U495" i="8"/>
  <c r="U494" i="8"/>
  <c r="U493" i="8"/>
  <c r="U492" i="8"/>
  <c r="U491" i="8"/>
  <c r="U490" i="8"/>
  <c r="B490" i="8"/>
  <c r="U489" i="8"/>
  <c r="U488" i="8"/>
  <c r="U487" i="8"/>
  <c r="U486" i="8"/>
  <c r="B486" i="8"/>
  <c r="U485" i="8"/>
  <c r="U484" i="8"/>
  <c r="U483" i="8"/>
  <c r="U482" i="8"/>
  <c r="U481" i="8"/>
  <c r="U480" i="8"/>
  <c r="B480" i="8"/>
  <c r="B481" i="8" s="1"/>
  <c r="A481" i="8" s="1"/>
  <c r="U479" i="8"/>
  <c r="B479" i="8"/>
  <c r="A479" i="8"/>
  <c r="U478" i="8"/>
  <c r="B478" i="8"/>
  <c r="A478" i="8" s="1"/>
  <c r="U477" i="8"/>
  <c r="U476" i="8"/>
  <c r="B476" i="8"/>
  <c r="U475" i="8"/>
  <c r="B475" i="8"/>
  <c r="A475" i="8"/>
  <c r="U474" i="8"/>
  <c r="B474" i="8"/>
  <c r="A474" i="8" s="1"/>
  <c r="U473" i="8"/>
  <c r="B473" i="8"/>
  <c r="A473" i="8" s="1"/>
  <c r="U472" i="8"/>
  <c r="U471" i="8"/>
  <c r="U470" i="8"/>
  <c r="B470" i="8"/>
  <c r="U469" i="8"/>
  <c r="B469" i="8"/>
  <c r="A469" i="8"/>
  <c r="U468" i="8"/>
  <c r="B468" i="8"/>
  <c r="A468" i="8" s="1"/>
  <c r="U467" i="8"/>
  <c r="B467" i="8"/>
  <c r="A467" i="8"/>
  <c r="U466" i="8"/>
  <c r="U465" i="8"/>
  <c r="U464" i="8"/>
  <c r="B464" i="8"/>
  <c r="U463" i="8"/>
  <c r="U462" i="8"/>
  <c r="U461" i="8"/>
  <c r="B461" i="8"/>
  <c r="B462" i="8" s="1"/>
  <c r="A461" i="8"/>
  <c r="U460" i="8"/>
  <c r="B460" i="8"/>
  <c r="A460" i="8"/>
  <c r="U459" i="8"/>
  <c r="U458" i="8"/>
  <c r="B458" i="8"/>
  <c r="U457" i="8"/>
  <c r="U456" i="8"/>
  <c r="B456" i="8"/>
  <c r="U455" i="8"/>
  <c r="B455" i="8"/>
  <c r="A455" i="8"/>
  <c r="U454" i="8"/>
  <c r="B454" i="8"/>
  <c r="A454" i="8"/>
  <c r="U453" i="8"/>
  <c r="U452" i="8"/>
  <c r="B452" i="8"/>
  <c r="U451" i="8"/>
  <c r="B451" i="8"/>
  <c r="A451" i="8" s="1"/>
  <c r="U450" i="8"/>
  <c r="B450" i="8"/>
  <c r="A450" i="8"/>
  <c r="U449" i="8"/>
  <c r="U448" i="8"/>
  <c r="B448" i="8"/>
  <c r="U447" i="8"/>
  <c r="B447" i="8"/>
  <c r="A447" i="8"/>
  <c r="U446" i="8"/>
  <c r="B446" i="8"/>
  <c r="A446" i="8"/>
  <c r="U445" i="8"/>
  <c r="B445" i="8"/>
  <c r="A445" i="8" s="1"/>
  <c r="U444" i="8"/>
  <c r="U443" i="8"/>
  <c r="B443" i="8"/>
  <c r="B444" i="8" s="1"/>
  <c r="A444" i="8" s="1"/>
  <c r="A443" i="8"/>
  <c r="U442" i="8"/>
  <c r="B442" i="8"/>
  <c r="A442" i="8"/>
  <c r="U441" i="8"/>
  <c r="U440" i="8"/>
  <c r="U439" i="8"/>
  <c r="B439" i="8"/>
  <c r="U438" i="8"/>
  <c r="B438" i="8"/>
  <c r="A438" i="8"/>
  <c r="U437" i="8"/>
  <c r="B437" i="8"/>
  <c r="A437" i="8" s="1"/>
  <c r="U436" i="8"/>
  <c r="B436" i="8"/>
  <c r="A436" i="8" s="1"/>
  <c r="U435" i="8"/>
  <c r="B435" i="8"/>
  <c r="A435" i="8"/>
  <c r="U434" i="8"/>
  <c r="B434" i="8"/>
  <c r="A434" i="8"/>
  <c r="U433" i="8"/>
  <c r="B433" i="8"/>
  <c r="A433" i="8" s="1"/>
  <c r="U432" i="8"/>
  <c r="B432" i="8"/>
  <c r="A432" i="8" s="1"/>
  <c r="U431" i="8"/>
  <c r="B431" i="8"/>
  <c r="A431" i="8" s="1"/>
  <c r="U430" i="8"/>
  <c r="B430" i="8"/>
  <c r="A430" i="8"/>
  <c r="U429" i="8"/>
  <c r="U428" i="8"/>
  <c r="B428" i="8"/>
  <c r="U427" i="8"/>
  <c r="U426" i="8"/>
  <c r="A426" i="8"/>
  <c r="U425" i="8"/>
  <c r="B425" i="8"/>
  <c r="B426" i="8" s="1"/>
  <c r="B427" i="8" s="1"/>
  <c r="A427" i="8" s="1"/>
  <c r="U424" i="8"/>
  <c r="B424" i="8"/>
  <c r="A424" i="8" s="1"/>
  <c r="U423" i="8"/>
  <c r="B423" i="8"/>
  <c r="A423" i="8"/>
  <c r="U422" i="8"/>
  <c r="B422" i="8"/>
  <c r="A422" i="8"/>
  <c r="U421" i="8"/>
  <c r="B421" i="8"/>
  <c r="A421" i="8" s="1"/>
  <c r="U420" i="8"/>
  <c r="U419" i="8"/>
  <c r="B419" i="8"/>
  <c r="U418" i="8"/>
  <c r="A418" i="8"/>
  <c r="U417" i="8"/>
  <c r="B417" i="8"/>
  <c r="B418" i="8" s="1"/>
  <c r="U416" i="8"/>
  <c r="U415" i="8"/>
  <c r="U414" i="8"/>
  <c r="U413" i="8"/>
  <c r="U412" i="8"/>
  <c r="B412" i="8"/>
  <c r="U411" i="8"/>
  <c r="U410" i="8"/>
  <c r="A410" i="8"/>
  <c r="U409" i="8"/>
  <c r="B409" i="8"/>
  <c r="B410" i="8" s="1"/>
  <c r="B411" i="8" s="1"/>
  <c r="A411" i="8" s="1"/>
  <c r="U408" i="8"/>
  <c r="B408" i="8"/>
  <c r="A408" i="8" s="1"/>
  <c r="U407" i="8"/>
  <c r="B407" i="8"/>
  <c r="A407" i="8"/>
  <c r="U406" i="8"/>
  <c r="B406" i="8"/>
  <c r="A406" i="8"/>
  <c r="U405" i="8"/>
  <c r="U404" i="8"/>
  <c r="B404" i="8"/>
  <c r="U403" i="8"/>
  <c r="B403" i="8"/>
  <c r="A403" i="8"/>
  <c r="U402" i="8"/>
  <c r="U401" i="8"/>
  <c r="B401" i="8"/>
  <c r="B402" i="8" s="1"/>
  <c r="A402" i="8" s="1"/>
  <c r="U400" i="8"/>
  <c r="U399" i="8"/>
  <c r="B399" i="8"/>
  <c r="U398" i="8"/>
  <c r="B398" i="8"/>
  <c r="A398" i="8"/>
  <c r="U397" i="8"/>
  <c r="U396" i="8"/>
  <c r="B396" i="8"/>
  <c r="U395" i="8"/>
  <c r="B395" i="8"/>
  <c r="A395" i="8"/>
  <c r="U394" i="8"/>
  <c r="U393" i="8"/>
  <c r="U392" i="8"/>
  <c r="B392" i="8"/>
  <c r="U391" i="8"/>
  <c r="B391" i="8"/>
  <c r="A391" i="8"/>
  <c r="U390" i="8"/>
  <c r="B390" i="8"/>
  <c r="A390" i="8"/>
  <c r="U389" i="8"/>
  <c r="U388" i="8"/>
  <c r="B388" i="8"/>
  <c r="U387" i="8"/>
  <c r="B387" i="8"/>
  <c r="A387" i="8"/>
  <c r="U386" i="8"/>
  <c r="U385" i="8"/>
  <c r="U384" i="8"/>
  <c r="U383" i="8"/>
  <c r="U382" i="8"/>
  <c r="U381" i="8"/>
  <c r="B381" i="8"/>
  <c r="B382" i="8" s="1"/>
  <c r="U380" i="8"/>
  <c r="U379" i="8"/>
  <c r="U378" i="8"/>
  <c r="U377" i="8"/>
  <c r="U376" i="8"/>
  <c r="B376" i="8"/>
  <c r="U375" i="8"/>
  <c r="B375" i="8"/>
  <c r="A375" i="8"/>
  <c r="U374" i="8"/>
  <c r="B374" i="8"/>
  <c r="A374" i="8"/>
  <c r="U373" i="8"/>
  <c r="B373" i="8"/>
  <c r="A373" i="8" s="1"/>
  <c r="U372" i="8"/>
  <c r="B372" i="8"/>
  <c r="A372" i="8" s="1"/>
  <c r="U371" i="8"/>
  <c r="B371" i="8"/>
  <c r="A371" i="8"/>
  <c r="U370" i="8"/>
  <c r="B370" i="8"/>
  <c r="A370" i="8"/>
  <c r="U369" i="8"/>
  <c r="U368" i="8"/>
  <c r="B368" i="8"/>
  <c r="U367" i="8"/>
  <c r="B367" i="8"/>
  <c r="A367" i="8"/>
  <c r="U366" i="8"/>
  <c r="U365" i="8"/>
  <c r="U364" i="8"/>
  <c r="B364" i="8"/>
  <c r="U363" i="8"/>
  <c r="B363" i="8"/>
  <c r="A363" i="8"/>
  <c r="U362" i="8"/>
  <c r="U361" i="8"/>
  <c r="B361" i="8"/>
  <c r="B362" i="8" s="1"/>
  <c r="A362" i="8" s="1"/>
  <c r="U360" i="8"/>
  <c r="U359" i="8"/>
  <c r="U358" i="8"/>
  <c r="U357" i="8"/>
  <c r="B357" i="8"/>
  <c r="B358" i="8" s="1"/>
  <c r="A358" i="8" s="1"/>
  <c r="U356" i="8"/>
  <c r="U355" i="8"/>
  <c r="B355" i="8"/>
  <c r="U354" i="8"/>
  <c r="A354" i="8"/>
  <c r="U353" i="8"/>
  <c r="B353" i="8"/>
  <c r="B354" i="8" s="1"/>
  <c r="U352" i="8"/>
  <c r="B352" i="8"/>
  <c r="A352" i="8" s="1"/>
  <c r="U351" i="8"/>
  <c r="B351" i="8"/>
  <c r="A351" i="8"/>
  <c r="U350" i="8"/>
  <c r="B350" i="8"/>
  <c r="A350" i="8"/>
  <c r="U349" i="8"/>
  <c r="U348" i="8"/>
  <c r="U347" i="8"/>
  <c r="U346" i="8"/>
  <c r="U345" i="8"/>
  <c r="U344" i="8"/>
  <c r="B344" i="8"/>
  <c r="U343" i="8"/>
  <c r="B343" i="8"/>
  <c r="A343" i="8"/>
  <c r="U342" i="8"/>
  <c r="U341" i="8"/>
  <c r="U340" i="8"/>
  <c r="B340" i="8"/>
  <c r="U339" i="8"/>
  <c r="B339" i="8"/>
  <c r="A339" i="8"/>
  <c r="U338" i="8"/>
  <c r="U337" i="8"/>
  <c r="B337" i="8"/>
  <c r="B338" i="8" s="1"/>
  <c r="A338" i="8" s="1"/>
  <c r="U336" i="8"/>
  <c r="U335" i="8"/>
  <c r="B335" i="8"/>
  <c r="U334" i="8"/>
  <c r="U333" i="8"/>
  <c r="U332" i="8"/>
  <c r="B332" i="8"/>
  <c r="U331" i="8"/>
  <c r="U330" i="8"/>
  <c r="U329" i="8"/>
  <c r="U328" i="8"/>
  <c r="U327" i="8"/>
  <c r="B327" i="8"/>
  <c r="B328" i="8" s="1"/>
  <c r="U326" i="8"/>
  <c r="B326" i="8"/>
  <c r="A326" i="8"/>
  <c r="U325" i="8"/>
  <c r="U324" i="8"/>
  <c r="U323" i="8"/>
  <c r="B323" i="8"/>
  <c r="U322" i="8"/>
  <c r="B322" i="8"/>
  <c r="A322" i="8"/>
  <c r="U321" i="8"/>
  <c r="U320" i="8"/>
  <c r="U319" i="8"/>
  <c r="U318" i="8"/>
  <c r="A318" i="8"/>
  <c r="U317" i="8"/>
  <c r="B317" i="8"/>
  <c r="B318" i="8" s="1"/>
  <c r="B319" i="8" s="1"/>
  <c r="U316" i="8"/>
  <c r="B316" i="8"/>
  <c r="A316" i="8" s="1"/>
  <c r="U315" i="8"/>
  <c r="B315" i="8"/>
  <c r="A315" i="8"/>
  <c r="U314" i="8"/>
  <c r="U313" i="8"/>
  <c r="U312" i="8"/>
  <c r="B312" i="8"/>
  <c r="U311" i="8"/>
  <c r="B311" i="8"/>
  <c r="A311" i="8"/>
  <c r="U310" i="8"/>
  <c r="B310" i="8"/>
  <c r="A310" i="8"/>
  <c r="U309" i="8"/>
  <c r="B309" i="8"/>
  <c r="A309" i="8" s="1"/>
  <c r="U308" i="8"/>
  <c r="B308" i="8"/>
  <c r="A308" i="8"/>
  <c r="U307" i="8"/>
  <c r="B307" i="8"/>
  <c r="A307" i="8"/>
  <c r="U306" i="8"/>
  <c r="B306" i="8"/>
  <c r="A306" i="8"/>
  <c r="U305" i="8"/>
  <c r="U304" i="8"/>
  <c r="U303" i="8"/>
  <c r="U302" i="8"/>
  <c r="U301" i="8"/>
  <c r="U300" i="8"/>
  <c r="U299" i="8"/>
  <c r="U298" i="8"/>
  <c r="U297" i="8"/>
  <c r="U296" i="8"/>
  <c r="U295" i="8"/>
  <c r="B295" i="8"/>
  <c r="U294" i="8"/>
  <c r="B294" i="8"/>
  <c r="A294" i="8"/>
  <c r="U293" i="8"/>
  <c r="U292" i="8"/>
  <c r="U291" i="8"/>
  <c r="B291" i="8"/>
  <c r="A291" i="8" s="1"/>
  <c r="U290" i="8"/>
  <c r="U289" i="8"/>
  <c r="B289" i="8"/>
  <c r="U288" i="8"/>
  <c r="B288" i="8"/>
  <c r="A288" i="8"/>
  <c r="U287" i="8"/>
  <c r="U286" i="8"/>
  <c r="U285" i="8"/>
  <c r="B285" i="8"/>
  <c r="U284" i="8"/>
  <c r="B284" i="8"/>
  <c r="A284" i="8"/>
  <c r="U283" i="8"/>
  <c r="U282" i="8"/>
  <c r="U281" i="8"/>
  <c r="B281" i="8"/>
  <c r="U280" i="8"/>
  <c r="B280" i="8"/>
  <c r="A280" i="8"/>
  <c r="U279" i="8"/>
  <c r="B279" i="8"/>
  <c r="A279" i="8"/>
  <c r="U278" i="8"/>
  <c r="U277" i="8"/>
  <c r="B277" i="8"/>
  <c r="U276" i="8"/>
  <c r="U275" i="8"/>
  <c r="U274" i="8"/>
  <c r="U273" i="8"/>
  <c r="B273" i="8"/>
  <c r="U272" i="8"/>
  <c r="B272" i="8"/>
  <c r="A272" i="8" s="1"/>
  <c r="U271" i="8"/>
  <c r="U270" i="8"/>
  <c r="U269" i="8"/>
  <c r="B269" i="8"/>
  <c r="U268" i="8"/>
  <c r="U267" i="8"/>
  <c r="U266" i="8"/>
  <c r="U265" i="8"/>
  <c r="U264" i="8"/>
  <c r="U263" i="8"/>
  <c r="U262" i="8"/>
  <c r="U261" i="8"/>
  <c r="U260" i="8"/>
  <c r="B260" i="8"/>
  <c r="U259" i="8"/>
  <c r="B259" i="8"/>
  <c r="A259" i="8"/>
  <c r="U258" i="8"/>
  <c r="B258" i="8"/>
  <c r="A258" i="8"/>
  <c r="U257" i="8"/>
  <c r="U256" i="8"/>
  <c r="U255" i="8"/>
  <c r="U254" i="8"/>
  <c r="U253" i="8"/>
  <c r="B253" i="8"/>
  <c r="U252" i="8"/>
  <c r="U251" i="8"/>
  <c r="U250" i="8"/>
  <c r="U249" i="8"/>
  <c r="B249" i="8"/>
  <c r="U248" i="8"/>
  <c r="U247" i="8"/>
  <c r="U246" i="8"/>
  <c r="U245" i="8"/>
  <c r="B245" i="8"/>
  <c r="U244" i="8"/>
  <c r="B244" i="8"/>
  <c r="A244" i="8"/>
  <c r="U243" i="8"/>
  <c r="U242" i="8"/>
  <c r="U241" i="8"/>
  <c r="B241" i="8"/>
  <c r="U240" i="8"/>
  <c r="B240" i="8"/>
  <c r="A240" i="8"/>
  <c r="U239" i="8"/>
  <c r="B239" i="8"/>
  <c r="A239" i="8"/>
  <c r="U238" i="8"/>
  <c r="U237" i="8"/>
  <c r="U236" i="8"/>
  <c r="B236" i="8"/>
  <c r="U235" i="8"/>
  <c r="U234" i="8"/>
  <c r="U233" i="8"/>
  <c r="U232" i="8"/>
  <c r="B232" i="8"/>
  <c r="U231" i="8"/>
  <c r="B231" i="8"/>
  <c r="A231" i="8"/>
  <c r="U230" i="8"/>
  <c r="U229" i="8"/>
  <c r="U228" i="8"/>
  <c r="B228" i="8"/>
  <c r="A228" i="8" s="1"/>
  <c r="U227" i="8"/>
  <c r="U226" i="8"/>
  <c r="U225" i="8"/>
  <c r="B225" i="8"/>
  <c r="U224" i="8"/>
  <c r="B224" i="8"/>
  <c r="A224" i="8" s="1"/>
  <c r="U223" i="8"/>
  <c r="B223" i="8"/>
  <c r="A223" i="8"/>
  <c r="U222" i="8"/>
  <c r="B222" i="8"/>
  <c r="A222" i="8"/>
  <c r="U221" i="8"/>
  <c r="U220" i="8"/>
  <c r="B220" i="8"/>
  <c r="U219" i="8"/>
  <c r="B219" i="8"/>
  <c r="A219" i="8"/>
  <c r="U218" i="8"/>
  <c r="B218" i="8"/>
  <c r="A218" i="8"/>
  <c r="U217" i="8"/>
  <c r="B217" i="8"/>
  <c r="A217" i="8" s="1"/>
  <c r="U216" i="8"/>
  <c r="B216" i="8"/>
  <c r="A216" i="8"/>
  <c r="U215" i="8"/>
  <c r="B215" i="8"/>
  <c r="A215" i="8"/>
  <c r="U214" i="8"/>
  <c r="U213" i="8"/>
  <c r="U212" i="8"/>
  <c r="B212" i="8"/>
  <c r="U211" i="8"/>
  <c r="U210" i="8"/>
  <c r="U209" i="8"/>
  <c r="B209" i="8"/>
  <c r="U208" i="8"/>
  <c r="B208" i="8"/>
  <c r="A208" i="8" s="1"/>
  <c r="U207" i="8"/>
  <c r="B207" i="8"/>
  <c r="A207" i="8"/>
  <c r="U206" i="8"/>
  <c r="B206" i="8"/>
  <c r="A206" i="8"/>
  <c r="U205" i="8"/>
  <c r="B205" i="8"/>
  <c r="A205" i="8" s="1"/>
  <c r="U204" i="8"/>
  <c r="B204" i="8"/>
  <c r="A204" i="8"/>
  <c r="U203" i="8"/>
  <c r="U202" i="8"/>
  <c r="U201" i="8"/>
  <c r="B201" i="8"/>
  <c r="U200" i="8"/>
  <c r="U199" i="8"/>
  <c r="U198" i="8"/>
  <c r="U197" i="8"/>
  <c r="B197" i="8"/>
  <c r="U196" i="8"/>
  <c r="B196" i="8"/>
  <c r="A196" i="8"/>
  <c r="U195" i="8"/>
  <c r="B195" i="8"/>
  <c r="A195" i="8"/>
  <c r="U194" i="8"/>
  <c r="B194" i="8"/>
  <c r="A194" i="8"/>
  <c r="U193" i="8"/>
  <c r="B193" i="8"/>
  <c r="A193" i="8" s="1"/>
  <c r="U192" i="8"/>
  <c r="B192" i="8"/>
  <c r="A192" i="8"/>
  <c r="U191" i="8"/>
  <c r="B191" i="8"/>
  <c r="A191" i="8"/>
  <c r="U190" i="8"/>
  <c r="B190" i="8"/>
  <c r="A190" i="8"/>
  <c r="U189" i="8"/>
  <c r="B189" i="8"/>
  <c r="A189" i="8" s="1"/>
  <c r="U188" i="8"/>
  <c r="B188" i="8"/>
  <c r="A188" i="8" s="1"/>
  <c r="U187" i="8"/>
  <c r="B187" i="8"/>
  <c r="A187" i="8"/>
  <c r="U186" i="8"/>
  <c r="U185" i="8"/>
  <c r="B185" i="8"/>
  <c r="U184" i="8"/>
  <c r="B184" i="8"/>
  <c r="A184" i="8"/>
  <c r="U183" i="8"/>
  <c r="B183" i="8"/>
  <c r="A183" i="8"/>
  <c r="U182" i="8"/>
  <c r="B182" i="8"/>
  <c r="A182" i="8"/>
  <c r="U181" i="8"/>
  <c r="U180" i="8"/>
  <c r="B180" i="8"/>
  <c r="A180" i="8" s="1"/>
  <c r="U179" i="8"/>
  <c r="B179" i="8"/>
  <c r="A179" i="8"/>
  <c r="U178" i="8"/>
  <c r="U177" i="8"/>
  <c r="U176" i="8"/>
  <c r="U175" i="8"/>
  <c r="U174" i="8"/>
  <c r="U173" i="8"/>
  <c r="B173" i="8"/>
  <c r="U172" i="8"/>
  <c r="U171" i="8"/>
  <c r="U170" i="8"/>
  <c r="U169" i="8"/>
  <c r="B169" i="8"/>
  <c r="U168" i="8"/>
  <c r="B168" i="8"/>
  <c r="A168" i="8"/>
  <c r="U167" i="8"/>
  <c r="U166" i="8"/>
  <c r="U165" i="8"/>
  <c r="U164" i="8"/>
  <c r="U163" i="8"/>
  <c r="U162" i="8"/>
  <c r="U161" i="8"/>
  <c r="U160" i="8"/>
  <c r="U159" i="8"/>
  <c r="U158" i="8"/>
  <c r="U157" i="8"/>
  <c r="B157" i="8"/>
  <c r="U156" i="8"/>
  <c r="B156" i="8"/>
  <c r="A156" i="8"/>
  <c r="U155" i="8"/>
  <c r="B155" i="8"/>
  <c r="A155" i="8"/>
  <c r="U154" i="8"/>
  <c r="U153" i="8"/>
  <c r="U152" i="8"/>
  <c r="B152" i="8"/>
  <c r="B153" i="8" s="1"/>
  <c r="A152" i="8"/>
  <c r="U151" i="8"/>
  <c r="B151" i="8"/>
  <c r="A151" i="8"/>
  <c r="U150" i="8"/>
  <c r="U149" i="8"/>
  <c r="B149" i="8"/>
  <c r="U148" i="8"/>
  <c r="B148" i="8"/>
  <c r="A148" i="8" s="1"/>
  <c r="U147" i="8"/>
  <c r="B147" i="8"/>
  <c r="A147" i="8"/>
  <c r="U146" i="8"/>
  <c r="B146" i="8"/>
  <c r="A146" i="8"/>
  <c r="U145" i="8"/>
  <c r="U144" i="8"/>
  <c r="B144" i="8"/>
  <c r="B145" i="8" s="1"/>
  <c r="A145" i="8" s="1"/>
  <c r="A144" i="8"/>
  <c r="U143" i="8"/>
  <c r="U142" i="8"/>
  <c r="U141" i="8"/>
  <c r="U140" i="8"/>
  <c r="B140" i="8"/>
  <c r="B141" i="8" s="1"/>
  <c r="A140" i="8"/>
  <c r="U139" i="8"/>
  <c r="B139" i="8"/>
  <c r="A139" i="8"/>
  <c r="U138" i="8"/>
  <c r="B138" i="8"/>
  <c r="A138" i="8"/>
  <c r="U137" i="8"/>
  <c r="U136" i="8"/>
  <c r="U135" i="8"/>
  <c r="U134" i="8"/>
  <c r="U133" i="8"/>
  <c r="U132" i="8"/>
  <c r="U131" i="8"/>
  <c r="U130" i="8"/>
  <c r="U129" i="8"/>
  <c r="B129" i="8"/>
  <c r="U128" i="8"/>
  <c r="B128" i="8"/>
  <c r="A128" i="8"/>
  <c r="U127" i="8"/>
  <c r="B127" i="8"/>
  <c r="A127" i="8"/>
  <c r="U126" i="8"/>
  <c r="B126" i="8"/>
  <c r="A126" i="8"/>
  <c r="U125" i="8"/>
  <c r="B125" i="8"/>
  <c r="A125" i="8" s="1"/>
  <c r="U124" i="8"/>
  <c r="B124" i="8"/>
  <c r="A124" i="8" s="1"/>
  <c r="U123" i="8"/>
  <c r="B123" i="8"/>
  <c r="A123" i="8"/>
  <c r="U122" i="8"/>
  <c r="B122" i="8"/>
  <c r="A122" i="8"/>
  <c r="U121" i="8"/>
  <c r="U120" i="8"/>
  <c r="B120" i="8"/>
  <c r="U119" i="8"/>
  <c r="B119" i="8"/>
  <c r="A119" i="8"/>
  <c r="U118" i="8"/>
  <c r="U117" i="8"/>
  <c r="B117" i="8"/>
  <c r="U116" i="8"/>
  <c r="U115" i="8"/>
  <c r="U114" i="8"/>
  <c r="U113" i="8"/>
  <c r="B113" i="8"/>
  <c r="U112" i="8"/>
  <c r="B112" i="8"/>
  <c r="A112" i="8" s="1"/>
  <c r="U111" i="8"/>
  <c r="B111" i="8"/>
  <c r="A111" i="8"/>
  <c r="U110" i="8"/>
  <c r="U109" i="8"/>
  <c r="B109" i="8"/>
  <c r="U108" i="8"/>
  <c r="B108" i="8"/>
  <c r="A108" i="8"/>
  <c r="U107" i="8"/>
  <c r="B107" i="8"/>
  <c r="A107" i="8"/>
  <c r="U106" i="8"/>
  <c r="B106" i="8"/>
  <c r="A106" i="8"/>
  <c r="U105" i="8"/>
  <c r="B105" i="8"/>
  <c r="A105" i="8" s="1"/>
  <c r="U104" i="8"/>
  <c r="B104" i="8"/>
  <c r="A104" i="8" s="1"/>
  <c r="U103" i="8"/>
  <c r="B103" i="8"/>
  <c r="A103" i="8"/>
  <c r="U102" i="8"/>
  <c r="B102" i="8"/>
  <c r="A102" i="8"/>
  <c r="U101" i="8"/>
  <c r="B101" i="8"/>
  <c r="A101" i="8" s="1"/>
  <c r="U100" i="8"/>
  <c r="B100" i="8"/>
  <c r="A100" i="8" s="1"/>
  <c r="U99" i="8"/>
  <c r="B99" i="8"/>
  <c r="A99" i="8"/>
  <c r="U98" i="8"/>
  <c r="B98" i="8"/>
  <c r="A98" i="8"/>
  <c r="U97" i="8"/>
  <c r="U96" i="8"/>
  <c r="B96" i="8"/>
  <c r="B97" i="8" s="1"/>
  <c r="A97" i="8" s="1"/>
  <c r="A96" i="8"/>
  <c r="U95" i="8"/>
  <c r="B95" i="8"/>
  <c r="A95" i="8"/>
  <c r="U94" i="8"/>
  <c r="B94" i="8"/>
  <c r="A94" i="8"/>
  <c r="U93" i="8"/>
  <c r="U92" i="8"/>
  <c r="U91" i="8"/>
  <c r="U90" i="8"/>
  <c r="U89" i="8"/>
  <c r="B89" i="8"/>
  <c r="U88" i="8"/>
  <c r="B88" i="8"/>
  <c r="A88" i="8"/>
  <c r="U87" i="8"/>
  <c r="B87" i="8"/>
  <c r="A87" i="8"/>
  <c r="U86" i="8"/>
  <c r="B86" i="8"/>
  <c r="A86" i="8"/>
  <c r="U85" i="8"/>
  <c r="B85" i="8"/>
  <c r="A85" i="8" s="1"/>
  <c r="U84" i="8"/>
  <c r="B84" i="8"/>
  <c r="A84" i="8" s="1"/>
  <c r="U83" i="8"/>
  <c r="B83" i="8"/>
  <c r="A83" i="8"/>
  <c r="U82" i="8"/>
  <c r="B82" i="8"/>
  <c r="A82" i="8"/>
  <c r="U81" i="8"/>
  <c r="U80" i="8"/>
  <c r="B80" i="8"/>
  <c r="U79" i="8"/>
  <c r="B79" i="8"/>
  <c r="A79" i="8"/>
  <c r="U78" i="8"/>
  <c r="B78" i="8"/>
  <c r="A78" i="8"/>
  <c r="U77" i="8"/>
  <c r="U76" i="8"/>
  <c r="B76" i="8"/>
  <c r="B77" i="8" s="1"/>
  <c r="A77" i="8" s="1"/>
  <c r="A76" i="8"/>
  <c r="U75" i="8"/>
  <c r="B75" i="8"/>
  <c r="A75" i="8"/>
  <c r="U74" i="8"/>
  <c r="U73" i="8"/>
  <c r="B73" i="8"/>
  <c r="U72" i="8"/>
  <c r="B72" i="8"/>
  <c r="A72" i="8" s="1"/>
  <c r="U71" i="8"/>
  <c r="B71" i="8"/>
  <c r="A71" i="8"/>
  <c r="U70" i="8"/>
  <c r="B70" i="8"/>
  <c r="A70" i="8"/>
  <c r="U69" i="8"/>
  <c r="B69" i="8"/>
  <c r="A69" i="8" s="1"/>
  <c r="U68" i="8"/>
  <c r="B68" i="8"/>
  <c r="A68" i="8"/>
  <c r="U67" i="8"/>
  <c r="B67" i="8"/>
  <c r="A67" i="8"/>
  <c r="U66" i="8"/>
  <c r="U65" i="8"/>
  <c r="U64" i="8"/>
  <c r="U63" i="8"/>
  <c r="U62" i="8"/>
  <c r="U61" i="8"/>
  <c r="U60" i="8"/>
  <c r="B60" i="8"/>
  <c r="U59" i="8"/>
  <c r="B59" i="8"/>
  <c r="A59" i="8"/>
  <c r="U58" i="8"/>
  <c r="B58" i="8"/>
  <c r="A58" i="8"/>
  <c r="U57" i="8"/>
  <c r="U56" i="8"/>
  <c r="B56" i="8"/>
  <c r="B57" i="8" s="1"/>
  <c r="A57" i="8" s="1"/>
  <c r="A56" i="8"/>
  <c r="U55" i="8"/>
  <c r="B55" i="8"/>
  <c r="A55" i="8"/>
  <c r="U54" i="8"/>
  <c r="B54" i="8"/>
  <c r="A54" i="8"/>
  <c r="U53" i="8"/>
  <c r="B53" i="8"/>
  <c r="A53" i="8" s="1"/>
  <c r="U52" i="8"/>
  <c r="B52" i="8"/>
  <c r="A52" i="8"/>
  <c r="U51" i="8"/>
  <c r="B51" i="8"/>
  <c r="A51" i="8"/>
  <c r="U50" i="8"/>
  <c r="B50" i="8"/>
  <c r="A50" i="8"/>
  <c r="U49" i="8"/>
  <c r="B49" i="8"/>
  <c r="A49" i="8" s="1"/>
  <c r="U48" i="8"/>
  <c r="B48" i="8"/>
  <c r="A48" i="8" s="1"/>
  <c r="U47" i="8"/>
  <c r="B47" i="8"/>
  <c r="A47" i="8"/>
  <c r="U46" i="8"/>
  <c r="B46" i="8"/>
  <c r="A46" i="8"/>
  <c r="U45" i="8"/>
  <c r="U44" i="8"/>
  <c r="B44" i="8"/>
  <c r="U43" i="8"/>
  <c r="B43" i="8"/>
  <c r="A43" i="8"/>
  <c r="U42" i="8"/>
  <c r="U41" i="8"/>
  <c r="U40" i="8"/>
  <c r="U39" i="8"/>
  <c r="U38" i="8"/>
  <c r="U37" i="8"/>
  <c r="U36" i="8"/>
  <c r="U35" i="8"/>
  <c r="U34" i="8"/>
  <c r="U33" i="8"/>
  <c r="B33" i="8"/>
  <c r="U32" i="8"/>
  <c r="U31" i="8"/>
  <c r="U30" i="8"/>
  <c r="U29" i="8"/>
  <c r="B29" i="8"/>
  <c r="U28" i="8"/>
  <c r="B28" i="8"/>
  <c r="A28" i="8" s="1"/>
  <c r="U27" i="8"/>
  <c r="B27" i="8"/>
  <c r="A27" i="8"/>
  <c r="U26" i="8"/>
  <c r="B26" i="8"/>
  <c r="A26" i="8"/>
  <c r="U25" i="8"/>
  <c r="B25" i="8"/>
  <c r="A25" i="8" s="1"/>
  <c r="U24" i="8"/>
  <c r="U23" i="8"/>
  <c r="U22" i="8"/>
  <c r="U21" i="8"/>
  <c r="B21" i="8"/>
  <c r="U20" i="8"/>
  <c r="U19" i="8"/>
  <c r="U18" i="8"/>
  <c r="U17" i="8"/>
  <c r="U16" i="8"/>
  <c r="B16" i="8"/>
  <c r="U15" i="8"/>
  <c r="U14" i="8"/>
  <c r="U13" i="8"/>
  <c r="U12" i="8"/>
  <c r="B12" i="8"/>
  <c r="U11" i="8"/>
  <c r="B11" i="8"/>
  <c r="A11" i="8"/>
  <c r="B367" i="10" l="1"/>
  <c r="A366" i="10"/>
  <c r="B227" i="10"/>
  <c r="A226" i="10"/>
  <c r="A568" i="10"/>
  <c r="B569" i="10"/>
  <c r="B665" i="10"/>
  <c r="A664" i="10"/>
  <c r="B469" i="10"/>
  <c r="A468" i="10"/>
  <c r="A442" i="10"/>
  <c r="B443" i="10"/>
  <c r="B161" i="10"/>
  <c r="A160" i="10"/>
  <c r="B209" i="10"/>
  <c r="A208" i="10"/>
  <c r="B254" i="10"/>
  <c r="A253" i="10"/>
  <c r="B519" i="10"/>
  <c r="A519" i="10" s="1"/>
  <c r="A518" i="10"/>
  <c r="A522" i="10"/>
  <c r="B523" i="10"/>
  <c r="B187" i="10"/>
  <c r="A186" i="10"/>
  <c r="B149" i="10"/>
  <c r="A148" i="10"/>
  <c r="A494" i="10"/>
  <c r="B495" i="10"/>
  <c r="B57" i="10"/>
  <c r="A56" i="10"/>
  <c r="B513" i="10"/>
  <c r="A513" i="10" s="1"/>
  <c r="A512" i="10"/>
  <c r="A315" i="10"/>
  <c r="B316" i="10"/>
  <c r="B475" i="10"/>
  <c r="A474" i="10"/>
  <c r="B713" i="10"/>
  <c r="A712" i="10"/>
  <c r="B287" i="10"/>
  <c r="A286" i="10"/>
  <c r="B331" i="10"/>
  <c r="A330" i="10"/>
  <c r="B701" i="10"/>
  <c r="A700" i="10"/>
  <c r="B92" i="10"/>
  <c r="A91" i="10"/>
  <c r="B14" i="10"/>
  <c r="A13" i="10"/>
  <c r="A259" i="10"/>
  <c r="B260" i="10"/>
  <c r="A260" i="10" s="1"/>
  <c r="B430" i="10"/>
  <c r="A429" i="10"/>
  <c r="A231" i="10"/>
  <c r="B232" i="10"/>
  <c r="B633" i="10"/>
  <c r="A633" i="10" s="1"/>
  <c r="A632" i="10"/>
  <c r="B689" i="10"/>
  <c r="A688" i="10"/>
  <c r="B113" i="10"/>
  <c r="A112" i="10"/>
  <c r="A386" i="10"/>
  <c r="B387" i="10"/>
  <c r="B133" i="10"/>
  <c r="A132" i="10"/>
  <c r="B45" i="10"/>
  <c r="A44" i="10"/>
  <c r="A72" i="10"/>
  <c r="B73" i="10"/>
  <c r="B543" i="10"/>
  <c r="A542" i="10"/>
  <c r="B141" i="10"/>
  <c r="A140" i="10"/>
  <c r="A406" i="10"/>
  <c r="B407" i="10"/>
  <c r="A307" i="10"/>
  <c r="B308" i="10"/>
  <c r="B123" i="10"/>
  <c r="A122" i="10"/>
  <c r="B352" i="10"/>
  <c r="A351" i="10"/>
  <c r="B577" i="10"/>
  <c r="A577" i="10" s="1"/>
  <c r="A576" i="10"/>
  <c r="B101" i="10"/>
  <c r="A100" i="10"/>
  <c r="B238" i="10"/>
  <c r="A237" i="10"/>
  <c r="B267" i="10"/>
  <c r="A267" i="10" s="1"/>
  <c r="A266" i="10"/>
  <c r="B557" i="10"/>
  <c r="A556" i="10"/>
  <c r="B673" i="10"/>
  <c r="A672" i="10"/>
  <c r="B34" i="10"/>
  <c r="A34" i="10" s="1"/>
  <c r="A33" i="10"/>
  <c r="A299" i="10"/>
  <c r="B300" i="10"/>
  <c r="A243" i="10"/>
  <c r="B244" i="10"/>
  <c r="B142" i="8"/>
  <c r="A141" i="8"/>
  <c r="A212" i="8"/>
  <c r="B213" i="8"/>
  <c r="A260" i="8"/>
  <c r="B261" i="8"/>
  <c r="A16" i="8"/>
  <c r="B17" i="8"/>
  <c r="B90" i="8"/>
  <c r="A89" i="8"/>
  <c r="B130" i="8"/>
  <c r="A129" i="8"/>
  <c r="A232" i="8"/>
  <c r="B233" i="8"/>
  <c r="A319" i="8"/>
  <c r="B320" i="8"/>
  <c r="B336" i="8"/>
  <c r="A336" i="8" s="1"/>
  <c r="A335" i="8"/>
  <c r="B345" i="8"/>
  <c r="A344" i="8"/>
  <c r="B393" i="8"/>
  <c r="A392" i="8"/>
  <c r="A12" i="8"/>
  <c r="B13" i="8"/>
  <c r="B154" i="8"/>
  <c r="A154" i="8" s="1"/>
  <c r="A153" i="8"/>
  <c r="B174" i="8"/>
  <c r="A173" i="8"/>
  <c r="A44" i="8"/>
  <c r="B45" i="8"/>
  <c r="A45" i="8" s="1"/>
  <c r="A60" i="8"/>
  <c r="B61" i="8"/>
  <c r="B158" i="8"/>
  <c r="A157" i="8"/>
  <c r="A220" i="8"/>
  <c r="B221" i="8"/>
  <c r="A221" i="8" s="1"/>
  <c r="A236" i="8"/>
  <c r="B237" i="8"/>
  <c r="A80" i="8"/>
  <c r="B81" i="8"/>
  <c r="A81" i="8" s="1"/>
  <c r="B110" i="8"/>
  <c r="A110" i="8" s="1"/>
  <c r="A109" i="8"/>
  <c r="A120" i="8"/>
  <c r="B121" i="8"/>
  <c r="A121" i="8" s="1"/>
  <c r="B170" i="8"/>
  <c r="A169" i="8"/>
  <c r="B186" i="8"/>
  <c r="A186" i="8" s="1"/>
  <c r="A185" i="8"/>
  <c r="B359" i="8"/>
  <c r="B369" i="8"/>
  <c r="A369" i="8" s="1"/>
  <c r="A368" i="8"/>
  <c r="B30" i="8"/>
  <c r="A29" i="8"/>
  <c r="B34" i="8"/>
  <c r="A33" i="8"/>
  <c r="B114" i="8"/>
  <c r="A113" i="8"/>
  <c r="B118" i="8"/>
  <c r="A118" i="8" s="1"/>
  <c r="A117" i="8"/>
  <c r="B181" i="8"/>
  <c r="A181" i="8" s="1"/>
  <c r="B226" i="8"/>
  <c r="A225" i="8"/>
  <c r="B229" i="8"/>
  <c r="B292" i="8"/>
  <c r="B341" i="8"/>
  <c r="A340" i="8"/>
  <c r="A355" i="8"/>
  <c r="B356" i="8"/>
  <c r="A356" i="8" s="1"/>
  <c r="B365" i="8"/>
  <c r="A364" i="8"/>
  <c r="A439" i="8"/>
  <c r="B440" i="8"/>
  <c r="B22" i="8"/>
  <c r="A21" i="8"/>
  <c r="B74" i="8"/>
  <c r="A74" i="8" s="1"/>
  <c r="A73" i="8"/>
  <c r="B150" i="8"/>
  <c r="A150" i="8" s="1"/>
  <c r="A149" i="8"/>
  <c r="B210" i="8"/>
  <c r="A209" i="8"/>
  <c r="B270" i="8"/>
  <c r="A269" i="8"/>
  <c r="B274" i="8"/>
  <c r="A273" i="8"/>
  <c r="B278" i="8"/>
  <c r="A278" i="8" s="1"/>
  <c r="A277" i="8"/>
  <c r="A327" i="8"/>
  <c r="A399" i="8"/>
  <c r="B400" i="8"/>
  <c r="A400" i="8" s="1"/>
  <c r="A419" i="8"/>
  <c r="B420" i="8"/>
  <c r="A420" i="8" s="1"/>
  <c r="B482" i="8"/>
  <c r="B198" i="8"/>
  <c r="A197" i="8"/>
  <c r="B202" i="8"/>
  <c r="A201" i="8"/>
  <c r="B242" i="8"/>
  <c r="A241" i="8"/>
  <c r="B246" i="8"/>
  <c r="A245" i="8"/>
  <c r="B250" i="8"/>
  <c r="A249" i="8"/>
  <c r="B254" i="8"/>
  <c r="A253" i="8"/>
  <c r="B282" i="8"/>
  <c r="A281" i="8"/>
  <c r="B286" i="8"/>
  <c r="A285" i="8"/>
  <c r="B290" i="8"/>
  <c r="A290" i="8" s="1"/>
  <c r="A289" i="8"/>
  <c r="B296" i="8"/>
  <c r="A295" i="8"/>
  <c r="B313" i="8"/>
  <c r="A312" i="8"/>
  <c r="A323" i="8"/>
  <c r="B324" i="8"/>
  <c r="B329" i="8"/>
  <c r="A328" i="8"/>
  <c r="A382" i="8"/>
  <c r="B383" i="8"/>
  <c r="B389" i="8"/>
  <c r="A389" i="8" s="1"/>
  <c r="A388" i="8"/>
  <c r="B477" i="8"/>
  <c r="A477" i="8" s="1"/>
  <c r="A476" i="8"/>
  <c r="B397" i="8"/>
  <c r="A397" i="8" s="1"/>
  <c r="A396" i="8"/>
  <c r="B413" i="8"/>
  <c r="A412" i="8"/>
  <c r="B429" i="8"/>
  <c r="A429" i="8" s="1"/>
  <c r="A428" i="8"/>
  <c r="B449" i="8"/>
  <c r="A449" i="8" s="1"/>
  <c r="A448" i="8"/>
  <c r="B463" i="8"/>
  <c r="A463" i="8" s="1"/>
  <c r="A462" i="8"/>
  <c r="B499" i="8"/>
  <c r="A498" i="8"/>
  <c r="B595" i="8"/>
  <c r="A594" i="8"/>
  <c r="B453" i="8"/>
  <c r="A453" i="8" s="1"/>
  <c r="A452" i="8"/>
  <c r="B459" i="8"/>
  <c r="A459" i="8" s="1"/>
  <c r="A458" i="8"/>
  <c r="B465" i="8"/>
  <c r="A464" i="8"/>
  <c r="B507" i="8"/>
  <c r="A506" i="8"/>
  <c r="B515" i="8"/>
  <c r="A514" i="8"/>
  <c r="B523" i="8"/>
  <c r="A522" i="8"/>
  <c r="B579" i="8"/>
  <c r="A578" i="8"/>
  <c r="B607" i="8"/>
  <c r="A606" i="8"/>
  <c r="U654" i="8"/>
  <c r="B333" i="8"/>
  <c r="A332" i="8"/>
  <c r="B377" i="8"/>
  <c r="A376" i="8"/>
  <c r="B405" i="8"/>
  <c r="A405" i="8" s="1"/>
  <c r="A404" i="8"/>
  <c r="B457" i="8"/>
  <c r="A457" i="8" s="1"/>
  <c r="A456" i="8"/>
  <c r="B471" i="8"/>
  <c r="A470" i="8"/>
  <c r="B491" i="8"/>
  <c r="A490" i="8"/>
  <c r="B535" i="8"/>
  <c r="A535" i="8" s="1"/>
  <c r="A534" i="8"/>
  <c r="B551" i="8"/>
  <c r="A550" i="8"/>
  <c r="B559" i="8"/>
  <c r="A558" i="8"/>
  <c r="B571" i="8"/>
  <c r="A570" i="8"/>
  <c r="B603" i="8"/>
  <c r="A602" i="8"/>
  <c r="A317" i="8"/>
  <c r="A337" i="8"/>
  <c r="A353" i="8"/>
  <c r="A357" i="8"/>
  <c r="A361" i="8"/>
  <c r="A381" i="8"/>
  <c r="A401" i="8"/>
  <c r="A409" i="8"/>
  <c r="A417" i="8"/>
  <c r="A425" i="8"/>
  <c r="A480" i="8"/>
  <c r="B487" i="8"/>
  <c r="A486" i="8"/>
  <c r="B531" i="8"/>
  <c r="A530" i="8"/>
  <c r="B567" i="8"/>
  <c r="A566" i="8"/>
  <c r="B611" i="8"/>
  <c r="A610" i="8"/>
  <c r="B639" i="8"/>
  <c r="A638" i="8"/>
  <c r="B647" i="8"/>
  <c r="A647" i="8" s="1"/>
  <c r="A646" i="8"/>
  <c r="H656" i="8"/>
  <c r="B511" i="8"/>
  <c r="A511" i="8" s="1"/>
  <c r="A510" i="8"/>
  <c r="B547" i="8"/>
  <c r="A547" i="8" s="1"/>
  <c r="A546" i="8"/>
  <c r="B575" i="8"/>
  <c r="A574" i="8"/>
  <c r="B583" i="8"/>
  <c r="A583" i="8" s="1"/>
  <c r="A582" i="8"/>
  <c r="B591" i="8"/>
  <c r="A590" i="8"/>
  <c r="B619" i="8"/>
  <c r="A618" i="8"/>
  <c r="B651" i="8"/>
  <c r="A651" i="8" s="1"/>
  <c r="A650" i="8"/>
  <c r="B245" i="10" l="1"/>
  <c r="A244" i="10"/>
  <c r="B570" i="10"/>
  <c r="A569" i="10"/>
  <c r="A123" i="10"/>
  <c r="B124" i="10"/>
  <c r="A141" i="10"/>
  <c r="B142" i="10"/>
  <c r="A142" i="10" s="1"/>
  <c r="A14" i="10"/>
  <c r="B15" i="10"/>
  <c r="B288" i="10"/>
  <c r="A287" i="10"/>
  <c r="A475" i="10"/>
  <c r="B476" i="10"/>
  <c r="A476" i="10" s="1"/>
  <c r="A57" i="10"/>
  <c r="B58" i="10"/>
  <c r="B150" i="10"/>
  <c r="A149" i="10"/>
  <c r="A161" i="10"/>
  <c r="B162" i="10"/>
  <c r="A232" i="10"/>
  <c r="B233" i="10"/>
  <c r="A233" i="10" s="1"/>
  <c r="A443" i="10"/>
  <c r="B444" i="10"/>
  <c r="A73" i="10"/>
  <c r="B74" i="10"/>
  <c r="B524" i="10"/>
  <c r="A523" i="10"/>
  <c r="A673" i="10"/>
  <c r="B674" i="10"/>
  <c r="A133" i="10"/>
  <c r="B134" i="10"/>
  <c r="B114" i="10"/>
  <c r="A113" i="10"/>
  <c r="B431" i="10"/>
  <c r="A430" i="10"/>
  <c r="B332" i="10"/>
  <c r="A331" i="10"/>
  <c r="B255" i="10"/>
  <c r="A254" i="10"/>
  <c r="A469" i="10"/>
  <c r="B470" i="10"/>
  <c r="A470" i="10" s="1"/>
  <c r="A367" i="10"/>
  <c r="B368" i="10"/>
  <c r="B301" i="10"/>
  <c r="A300" i="10"/>
  <c r="B309" i="10"/>
  <c r="A308" i="10"/>
  <c r="B408" i="10"/>
  <c r="A407" i="10"/>
  <c r="B388" i="10"/>
  <c r="A387" i="10"/>
  <c r="B317" i="10"/>
  <c r="A317" i="10" s="1"/>
  <c r="A316" i="10"/>
  <c r="A495" i="10"/>
  <c r="B496" i="10"/>
  <c r="A557" i="10"/>
  <c r="B558" i="10"/>
  <c r="A558" i="10" s="1"/>
  <c r="B239" i="10"/>
  <c r="A238" i="10"/>
  <c r="A101" i="10"/>
  <c r="B102" i="10"/>
  <c r="A352" i="10"/>
  <c r="B353" i="10"/>
  <c r="A543" i="10"/>
  <c r="B544" i="10"/>
  <c r="A45" i="10"/>
  <c r="B46" i="10"/>
  <c r="A689" i="10"/>
  <c r="B690" i="10"/>
  <c r="A690" i="10" s="1"/>
  <c r="A92" i="10"/>
  <c r="B93" i="10"/>
  <c r="A701" i="10"/>
  <c r="B702" i="10"/>
  <c r="B714" i="10"/>
  <c r="A713" i="10"/>
  <c r="A187" i="10"/>
  <c r="B188" i="10"/>
  <c r="A209" i="10"/>
  <c r="B210" i="10"/>
  <c r="A210" i="10" s="1"/>
  <c r="A665" i="10"/>
  <c r="B666" i="10"/>
  <c r="A227" i="10"/>
  <c r="B228" i="10"/>
  <c r="A228" i="10" s="1"/>
  <c r="B488" i="8"/>
  <c r="A487" i="8"/>
  <c r="B620" i="8"/>
  <c r="A620" i="8" s="1"/>
  <c r="A619" i="8"/>
  <c r="B604" i="8"/>
  <c r="A604" i="8" s="1"/>
  <c r="A603" i="8"/>
  <c r="B560" i="8"/>
  <c r="A559" i="8"/>
  <c r="A471" i="8"/>
  <c r="B472" i="8"/>
  <c r="A472" i="8" s="1"/>
  <c r="B334" i="8"/>
  <c r="A334" i="8" s="1"/>
  <c r="A333" i="8"/>
  <c r="A383" i="8"/>
  <c r="B384" i="8"/>
  <c r="B325" i="8"/>
  <c r="A325" i="8" s="1"/>
  <c r="A324" i="8"/>
  <c r="B35" i="8"/>
  <c r="A34" i="8"/>
  <c r="B62" i="8"/>
  <c r="A61" i="8"/>
  <c r="B14" i="8"/>
  <c r="A13" i="8"/>
  <c r="B321" i="8"/>
  <c r="A321" i="8" s="1"/>
  <c r="A320" i="8"/>
  <c r="B18" i="8"/>
  <c r="A17" i="8"/>
  <c r="B640" i="8"/>
  <c r="A639" i="8"/>
  <c r="B568" i="8"/>
  <c r="A568" i="8" s="1"/>
  <c r="A567" i="8"/>
  <c r="B524" i="8"/>
  <c r="A523" i="8"/>
  <c r="B508" i="8"/>
  <c r="A508" i="8" s="1"/>
  <c r="A507" i="8"/>
  <c r="B596" i="8"/>
  <c r="A595" i="8"/>
  <c r="B330" i="8"/>
  <c r="A329" i="8"/>
  <c r="B283" i="8"/>
  <c r="A283" i="8" s="1"/>
  <c r="A282" i="8"/>
  <c r="B159" i="8"/>
  <c r="A158" i="8"/>
  <c r="B91" i="8"/>
  <c r="A90" i="8"/>
  <c r="B214" i="8"/>
  <c r="A214" i="8" s="1"/>
  <c r="A213" i="8"/>
  <c r="B612" i="8"/>
  <c r="A611" i="8"/>
  <c r="B532" i="8"/>
  <c r="A531" i="8"/>
  <c r="B580" i="8"/>
  <c r="A579" i="8"/>
  <c r="B516" i="8"/>
  <c r="A515" i="8"/>
  <c r="A465" i="8"/>
  <c r="B466" i="8"/>
  <c r="A466" i="8" s="1"/>
  <c r="B500" i="8"/>
  <c r="A499" i="8"/>
  <c r="B414" i="8"/>
  <c r="A413" i="8"/>
  <c r="A296" i="8"/>
  <c r="B297" i="8"/>
  <c r="B287" i="8"/>
  <c r="A287" i="8" s="1"/>
  <c r="A286" i="8"/>
  <c r="B255" i="8"/>
  <c r="A254" i="8"/>
  <c r="B247" i="8"/>
  <c r="A246" i="8"/>
  <c r="B203" i="8"/>
  <c r="A203" i="8" s="1"/>
  <c r="A202" i="8"/>
  <c r="B271" i="8"/>
  <c r="A271" i="8" s="1"/>
  <c r="A270" i="8"/>
  <c r="B23" i="8"/>
  <c r="A22" i="8"/>
  <c r="B366" i="8"/>
  <c r="A366" i="8" s="1"/>
  <c r="A365" i="8"/>
  <c r="B342" i="8"/>
  <c r="A342" i="8" s="1"/>
  <c r="A341" i="8"/>
  <c r="B227" i="8"/>
  <c r="A227" i="8" s="1"/>
  <c r="A226" i="8"/>
  <c r="B360" i="8"/>
  <c r="A360" i="8" s="1"/>
  <c r="A359" i="8"/>
  <c r="B171" i="8"/>
  <c r="A170" i="8"/>
  <c r="B175" i="8"/>
  <c r="A174" i="8"/>
  <c r="B346" i="8"/>
  <c r="A345" i="8"/>
  <c r="B131" i="8"/>
  <c r="A130" i="8"/>
  <c r="B262" i="8"/>
  <c r="A261" i="8"/>
  <c r="B608" i="8"/>
  <c r="A607" i="8"/>
  <c r="B314" i="8"/>
  <c r="A314" i="8" s="1"/>
  <c r="A313" i="8"/>
  <c r="B251" i="8"/>
  <c r="A250" i="8"/>
  <c r="B243" i="8"/>
  <c r="A243" i="8" s="1"/>
  <c r="A242" i="8"/>
  <c r="B199" i="8"/>
  <c r="A198" i="8"/>
  <c r="B275" i="8"/>
  <c r="A274" i="8"/>
  <c r="B211" i="8"/>
  <c r="A211" i="8" s="1"/>
  <c r="A210" i="8"/>
  <c r="B230" i="8"/>
  <c r="A230" i="8" s="1"/>
  <c r="A229" i="8"/>
  <c r="B394" i="8"/>
  <c r="A394" i="8" s="1"/>
  <c r="A393" i="8"/>
  <c r="B592" i="8"/>
  <c r="A591" i="8"/>
  <c r="B576" i="8"/>
  <c r="A575" i="8"/>
  <c r="B572" i="8"/>
  <c r="A571" i="8"/>
  <c r="B552" i="8"/>
  <c r="A551" i="8"/>
  <c r="B492" i="8"/>
  <c r="A491" i="8"/>
  <c r="B378" i="8"/>
  <c r="A377" i="8"/>
  <c r="B483" i="8"/>
  <c r="A482" i="8"/>
  <c r="B441" i="8"/>
  <c r="A441" i="8" s="1"/>
  <c r="A440" i="8"/>
  <c r="A292" i="8"/>
  <c r="B293" i="8"/>
  <c r="A293" i="8" s="1"/>
  <c r="B115" i="8"/>
  <c r="A114" i="8"/>
  <c r="B31" i="8"/>
  <c r="A30" i="8"/>
  <c r="B238" i="8"/>
  <c r="A238" i="8" s="1"/>
  <c r="A237" i="8"/>
  <c r="B234" i="8"/>
  <c r="A233" i="8"/>
  <c r="B143" i="8"/>
  <c r="A143" i="8" s="1"/>
  <c r="A142" i="8"/>
  <c r="B667" i="10" l="1"/>
  <c r="A666" i="10"/>
  <c r="B103" i="10"/>
  <c r="A102" i="10"/>
  <c r="B75" i="10"/>
  <c r="A74" i="10"/>
  <c r="B163" i="10"/>
  <c r="A162" i="10"/>
  <c r="B59" i="10"/>
  <c r="A58" i="10"/>
  <c r="B16" i="10"/>
  <c r="A15" i="10"/>
  <c r="B125" i="10"/>
  <c r="A124" i="10"/>
  <c r="B409" i="10"/>
  <c r="A408" i="10"/>
  <c r="B115" i="10"/>
  <c r="A114" i="10"/>
  <c r="B525" i="10"/>
  <c r="A524" i="10"/>
  <c r="A288" i="10"/>
  <c r="B289" i="10"/>
  <c r="A289" i="10" s="1"/>
  <c r="B571" i="10"/>
  <c r="A571" i="10" s="1"/>
  <c r="A570" i="10"/>
  <c r="B94" i="10"/>
  <c r="A93" i="10"/>
  <c r="B47" i="10"/>
  <c r="A46" i="10"/>
  <c r="B354" i="10"/>
  <c r="A353" i="10"/>
  <c r="B497" i="10"/>
  <c r="A496" i="10"/>
  <c r="A368" i="10"/>
  <c r="B369" i="10"/>
  <c r="B135" i="10"/>
  <c r="A134" i="10"/>
  <c r="B445" i="10"/>
  <c r="A445" i="10" s="1"/>
  <c r="A444" i="10"/>
  <c r="B189" i="10"/>
  <c r="A188" i="10"/>
  <c r="B703" i="10"/>
  <c r="A702" i="10"/>
  <c r="B545" i="10"/>
  <c r="A544" i="10"/>
  <c r="B675" i="10"/>
  <c r="A674" i="10"/>
  <c r="B302" i="10"/>
  <c r="A301" i="10"/>
  <c r="A332" i="10"/>
  <c r="B333" i="10"/>
  <c r="B715" i="10"/>
  <c r="A714" i="10"/>
  <c r="A239" i="10"/>
  <c r="B240" i="10"/>
  <c r="A240" i="10" s="1"/>
  <c r="B389" i="10"/>
  <c r="A388" i="10"/>
  <c r="B310" i="10"/>
  <c r="A309" i="10"/>
  <c r="A255" i="10"/>
  <c r="B256" i="10"/>
  <c r="A256" i="10" s="1"/>
  <c r="A431" i="10"/>
  <c r="B432" i="10"/>
  <c r="B151" i="10"/>
  <c r="A150" i="10"/>
  <c r="B246" i="10"/>
  <c r="A245" i="10"/>
  <c r="B298" i="8"/>
  <c r="A297" i="8"/>
  <c r="B116" i="8"/>
  <c r="A116" i="8" s="1"/>
  <c r="A115" i="8"/>
  <c r="A378" i="8"/>
  <c r="B379" i="8"/>
  <c r="B553" i="8"/>
  <c r="A552" i="8"/>
  <c r="B577" i="8"/>
  <c r="A577" i="8" s="1"/>
  <c r="A576" i="8"/>
  <c r="A275" i="8"/>
  <c r="B276" i="8"/>
  <c r="A276" i="8" s="1"/>
  <c r="A346" i="8"/>
  <c r="B347" i="8"/>
  <c r="A171" i="8"/>
  <c r="B172" i="8"/>
  <c r="A172" i="8" s="1"/>
  <c r="A23" i="8"/>
  <c r="B24" i="8"/>
  <c r="A24" i="8" s="1"/>
  <c r="A255" i="8"/>
  <c r="B256" i="8"/>
  <c r="B501" i="8"/>
  <c r="A501" i="8" s="1"/>
  <c r="A500" i="8"/>
  <c r="B517" i="8"/>
  <c r="A516" i="8"/>
  <c r="B533" i="8"/>
  <c r="A533" i="8" s="1"/>
  <c r="A532" i="8"/>
  <c r="A91" i="8"/>
  <c r="B92" i="8"/>
  <c r="B597" i="8"/>
  <c r="A596" i="8"/>
  <c r="B525" i="8"/>
  <c r="A524" i="8"/>
  <c r="B641" i="8"/>
  <c r="A641" i="8" s="1"/>
  <c r="A640" i="8"/>
  <c r="B19" i="8"/>
  <c r="A18" i="8"/>
  <c r="B15" i="8"/>
  <c r="A15" i="8" s="1"/>
  <c r="A14" i="8"/>
  <c r="B63" i="8"/>
  <c r="A62" i="8"/>
  <c r="B561" i="8"/>
  <c r="A561" i="8" s="1"/>
  <c r="A560" i="8"/>
  <c r="B385" i="8"/>
  <c r="A384" i="8"/>
  <c r="B235" i="8"/>
  <c r="A235" i="8" s="1"/>
  <c r="A234" i="8"/>
  <c r="B32" i="8"/>
  <c r="A32" i="8" s="1"/>
  <c r="A31" i="8"/>
  <c r="A483" i="8"/>
  <c r="B484" i="8"/>
  <c r="A492" i="8"/>
  <c r="B493" i="8"/>
  <c r="B573" i="8"/>
  <c r="A573" i="8" s="1"/>
  <c r="A572" i="8"/>
  <c r="B593" i="8"/>
  <c r="A593" i="8" s="1"/>
  <c r="A592" i="8"/>
  <c r="A199" i="8"/>
  <c r="B200" i="8"/>
  <c r="A200" i="8" s="1"/>
  <c r="A251" i="8"/>
  <c r="B252" i="8"/>
  <c r="A252" i="8" s="1"/>
  <c r="B609" i="8"/>
  <c r="A609" i="8" s="1"/>
  <c r="A608" i="8"/>
  <c r="B263" i="8"/>
  <c r="A262" i="8"/>
  <c r="A131" i="8"/>
  <c r="B132" i="8"/>
  <c r="A175" i="8"/>
  <c r="B176" i="8"/>
  <c r="A247" i="8"/>
  <c r="B248" i="8"/>
  <c r="A248" i="8" s="1"/>
  <c r="B415" i="8"/>
  <c r="A414" i="8"/>
  <c r="B581" i="8"/>
  <c r="A581" i="8" s="1"/>
  <c r="A580" i="8"/>
  <c r="B613" i="8"/>
  <c r="A613" i="8" s="1"/>
  <c r="A612" i="8"/>
  <c r="A159" i="8"/>
  <c r="B160" i="8"/>
  <c r="A330" i="8"/>
  <c r="B331" i="8"/>
  <c r="A331" i="8" s="1"/>
  <c r="B36" i="8"/>
  <c r="A35" i="8"/>
  <c r="B489" i="8"/>
  <c r="A489" i="8" s="1"/>
  <c r="A488" i="8"/>
  <c r="B334" i="10" l="1"/>
  <c r="A333" i="10"/>
  <c r="B370" i="10"/>
  <c r="A369" i="10"/>
  <c r="B390" i="10"/>
  <c r="A389" i="10"/>
  <c r="B546" i="10"/>
  <c r="A545" i="10"/>
  <c r="B190" i="10"/>
  <c r="A189" i="10"/>
  <c r="A115" i="10"/>
  <c r="B116" i="10"/>
  <c r="A59" i="10"/>
  <c r="B60" i="10"/>
  <c r="A60" i="10" s="1"/>
  <c r="B433" i="10"/>
  <c r="A432" i="10"/>
  <c r="B247" i="10"/>
  <c r="A246" i="10"/>
  <c r="B716" i="10"/>
  <c r="A715" i="10"/>
  <c r="B355" i="10"/>
  <c r="A354" i="10"/>
  <c r="B95" i="10"/>
  <c r="A95" i="10" s="1"/>
  <c r="A94" i="10"/>
  <c r="A409" i="10"/>
  <c r="B410" i="10"/>
  <c r="A125" i="10"/>
  <c r="B126" i="10"/>
  <c r="A126" i="10" s="1"/>
  <c r="B76" i="10"/>
  <c r="A75" i="10"/>
  <c r="B668" i="10"/>
  <c r="A667" i="10"/>
  <c r="A151" i="10"/>
  <c r="B152" i="10"/>
  <c r="A152" i="10" s="1"/>
  <c r="B311" i="10"/>
  <c r="A311" i="10" s="1"/>
  <c r="A310" i="10"/>
  <c r="B303" i="10"/>
  <c r="A303" i="10" s="1"/>
  <c r="A302" i="10"/>
  <c r="B676" i="10"/>
  <c r="A675" i="10"/>
  <c r="B704" i="10"/>
  <c r="A703" i="10"/>
  <c r="B136" i="10"/>
  <c r="A136" i="10" s="1"/>
  <c r="A135" i="10"/>
  <c r="B498" i="10"/>
  <c r="A498" i="10" s="1"/>
  <c r="A497" i="10"/>
  <c r="B48" i="10"/>
  <c r="A48" i="10" s="1"/>
  <c r="A47" i="10"/>
  <c r="B526" i="10"/>
  <c r="A525" i="10"/>
  <c r="B17" i="10"/>
  <c r="A16" i="10"/>
  <c r="A163" i="10"/>
  <c r="B164" i="10"/>
  <c r="A103" i="10"/>
  <c r="B104" i="10"/>
  <c r="A92" i="8"/>
  <c r="B93" i="8"/>
  <c r="A93" i="8" s="1"/>
  <c r="B257" i="8"/>
  <c r="A257" i="8" s="1"/>
  <c r="A256" i="8"/>
  <c r="A36" i="8"/>
  <c r="B37" i="8"/>
  <c r="A415" i="8"/>
  <c r="B416" i="8"/>
  <c r="A416" i="8" s="1"/>
  <c r="A263" i="8"/>
  <c r="B264" i="8"/>
  <c r="B526" i="8"/>
  <c r="A525" i="8"/>
  <c r="B518" i="8"/>
  <c r="A518" i="8" s="1"/>
  <c r="A517" i="8"/>
  <c r="B554" i="8"/>
  <c r="A553" i="8"/>
  <c r="A176" i="8"/>
  <c r="B177" i="8"/>
  <c r="A484" i="8"/>
  <c r="B485" i="8"/>
  <c r="A485" i="8" s="1"/>
  <c r="A160" i="8"/>
  <c r="B161" i="8"/>
  <c r="A132" i="8"/>
  <c r="B133" i="8"/>
  <c r="A493" i="8"/>
  <c r="B494" i="8"/>
  <c r="B348" i="8"/>
  <c r="A347" i="8"/>
  <c r="B380" i="8"/>
  <c r="A380" i="8" s="1"/>
  <c r="A379" i="8"/>
  <c r="B386" i="8"/>
  <c r="A386" i="8" s="1"/>
  <c r="A385" i="8"/>
  <c r="A63" i="8"/>
  <c r="B64" i="8"/>
  <c r="A19" i="8"/>
  <c r="B20" i="8"/>
  <c r="A20" i="8" s="1"/>
  <c r="B598" i="8"/>
  <c r="A597" i="8"/>
  <c r="A298" i="8"/>
  <c r="B299" i="8"/>
  <c r="B165" i="10" l="1"/>
  <c r="A164" i="10"/>
  <c r="B527" i="10"/>
  <c r="A526" i="10"/>
  <c r="B717" i="10"/>
  <c r="A716" i="10"/>
  <c r="A247" i="10"/>
  <c r="B248" i="10"/>
  <c r="B391" i="10"/>
  <c r="A390" i="10"/>
  <c r="B411" i="10"/>
  <c r="A410" i="10"/>
  <c r="B117" i="10"/>
  <c r="A116" i="10"/>
  <c r="B705" i="10"/>
  <c r="A704" i="10"/>
  <c r="B669" i="10"/>
  <c r="A669" i="10" s="1"/>
  <c r="A668" i="10"/>
  <c r="B547" i="10"/>
  <c r="A546" i="10"/>
  <c r="A104" i="10"/>
  <c r="B105" i="10"/>
  <c r="B18" i="10"/>
  <c r="A17" i="10"/>
  <c r="B677" i="10"/>
  <c r="A676" i="10"/>
  <c r="B77" i="10"/>
  <c r="A77" i="10" s="1"/>
  <c r="A76" i="10"/>
  <c r="B356" i="10"/>
  <c r="A355" i="10"/>
  <c r="A433" i="10"/>
  <c r="B434" i="10"/>
  <c r="B191" i="10"/>
  <c r="A190" i="10"/>
  <c r="B371" i="10"/>
  <c r="A370" i="10"/>
  <c r="B335" i="10"/>
  <c r="A334" i="10"/>
  <c r="B134" i="8"/>
  <c r="A133" i="8"/>
  <c r="B178" i="8"/>
  <c r="A178" i="8" s="1"/>
  <c r="A177" i="8"/>
  <c r="A264" i="8"/>
  <c r="B265" i="8"/>
  <c r="B38" i="8"/>
  <c r="A37" i="8"/>
  <c r="B599" i="8"/>
  <c r="A598" i="8"/>
  <c r="B349" i="8"/>
  <c r="A349" i="8" s="1"/>
  <c r="A348" i="8"/>
  <c r="A64" i="8"/>
  <c r="B65" i="8"/>
  <c r="A299" i="8"/>
  <c r="B300" i="8"/>
  <c r="B495" i="8"/>
  <c r="A495" i="8" s="1"/>
  <c r="A494" i="8"/>
  <c r="B162" i="8"/>
  <c r="A161" i="8"/>
  <c r="B555" i="8"/>
  <c r="A554" i="8"/>
  <c r="B527" i="8"/>
  <c r="A526" i="8"/>
  <c r="B336" i="10" l="1"/>
  <c r="A335" i="10"/>
  <c r="B19" i="10"/>
  <c r="A18" i="10"/>
  <c r="B706" i="10"/>
  <c r="A705" i="10"/>
  <c r="A117" i="10"/>
  <c r="B118" i="10"/>
  <c r="A411" i="10"/>
  <c r="B412" i="10"/>
  <c r="A527" i="10"/>
  <c r="B528" i="10"/>
  <c r="A191" i="10"/>
  <c r="B192" i="10"/>
  <c r="A434" i="10"/>
  <c r="B435" i="10"/>
  <c r="A105" i="10"/>
  <c r="B106" i="10"/>
  <c r="A106" i="10" s="1"/>
  <c r="B249" i="10"/>
  <c r="A249" i="10" s="1"/>
  <c r="A248" i="10"/>
  <c r="A371" i="10"/>
  <c r="B372" i="10"/>
  <c r="A356" i="10"/>
  <c r="B357" i="10"/>
  <c r="B678" i="10"/>
  <c r="A677" i="10"/>
  <c r="B548" i="10"/>
  <c r="A547" i="10"/>
  <c r="A391" i="10"/>
  <c r="B392" i="10"/>
  <c r="A392" i="10" s="1"/>
  <c r="A717" i="10"/>
  <c r="B718" i="10"/>
  <c r="B166" i="10"/>
  <c r="A165" i="10"/>
  <c r="B163" i="8"/>
  <c r="A162" i="8"/>
  <c r="B135" i="8"/>
  <c r="A134" i="8"/>
  <c r="B301" i="8"/>
  <c r="A300" i="8"/>
  <c r="B266" i="8"/>
  <c r="A265" i="8"/>
  <c r="B528" i="8"/>
  <c r="A528" i="8" s="1"/>
  <c r="A527" i="8"/>
  <c r="B600" i="8"/>
  <c r="A599" i="8"/>
  <c r="B556" i="8"/>
  <c r="A556" i="8" s="1"/>
  <c r="A555" i="8"/>
  <c r="B66" i="8"/>
  <c r="A66" i="8" s="1"/>
  <c r="A65" i="8"/>
  <c r="B39" i="8"/>
  <c r="A38" i="8"/>
  <c r="B358" i="10" l="1"/>
  <c r="A357" i="10"/>
  <c r="B119" i="10"/>
  <c r="A119" i="10" s="1"/>
  <c r="A118" i="10"/>
  <c r="B719" i="10"/>
  <c r="A718" i="10"/>
  <c r="A372" i="10"/>
  <c r="B373" i="10"/>
  <c r="B193" i="10"/>
  <c r="A192" i="10"/>
  <c r="A435" i="10"/>
  <c r="B436" i="10"/>
  <c r="B529" i="10"/>
  <c r="A529" i="10" s="1"/>
  <c r="A528" i="10"/>
  <c r="B413" i="10"/>
  <c r="A412" i="10"/>
  <c r="B679" i="10"/>
  <c r="A679" i="10" s="1"/>
  <c r="A678" i="10"/>
  <c r="B167" i="10"/>
  <c r="A166" i="10"/>
  <c r="B549" i="10"/>
  <c r="A549" i="10" s="1"/>
  <c r="A548" i="10"/>
  <c r="B707" i="10"/>
  <c r="A707" i="10" s="1"/>
  <c r="A706" i="10"/>
  <c r="B20" i="10"/>
  <c r="A19" i="10"/>
  <c r="A336" i="10"/>
  <c r="B337" i="10"/>
  <c r="B40" i="8"/>
  <c r="A39" i="8"/>
  <c r="B601" i="8"/>
  <c r="A601" i="8" s="1"/>
  <c r="A600" i="8"/>
  <c r="A135" i="8"/>
  <c r="B136" i="8"/>
  <c r="B267" i="8"/>
  <c r="A266" i="8"/>
  <c r="B302" i="8"/>
  <c r="A301" i="8"/>
  <c r="A163" i="8"/>
  <c r="B164" i="8"/>
  <c r="B338" i="10" l="1"/>
  <c r="A337" i="10"/>
  <c r="B21" i="10"/>
  <c r="A20" i="10"/>
  <c r="A167" i="10"/>
  <c r="B168" i="10"/>
  <c r="A193" i="10"/>
  <c r="B194" i="10"/>
  <c r="B720" i="10"/>
  <c r="A719" i="10"/>
  <c r="B437" i="10"/>
  <c r="A436" i="10"/>
  <c r="B374" i="10"/>
  <c r="A374" i="10" s="1"/>
  <c r="A373" i="10"/>
  <c r="A413" i="10"/>
  <c r="B414" i="10"/>
  <c r="B359" i="10"/>
  <c r="A358" i="10"/>
  <c r="A302" i="8"/>
  <c r="B303" i="8"/>
  <c r="A164" i="8"/>
  <c r="B165" i="8"/>
  <c r="A136" i="8"/>
  <c r="B137" i="8"/>
  <c r="A137" i="8" s="1"/>
  <c r="A267" i="8"/>
  <c r="B268" i="8"/>
  <c r="A268" i="8" s="1"/>
  <c r="A40" i="8"/>
  <c r="B41" i="8"/>
  <c r="A414" i="10" l="1"/>
  <c r="B415" i="10"/>
  <c r="B169" i="10"/>
  <c r="A168" i="10"/>
  <c r="B360" i="10"/>
  <c r="A359" i="10"/>
  <c r="B438" i="10"/>
  <c r="A438" i="10" s="1"/>
  <c r="A437" i="10"/>
  <c r="B721" i="10"/>
  <c r="A720" i="10"/>
  <c r="B22" i="10"/>
  <c r="A21" i="10"/>
  <c r="B195" i="10"/>
  <c r="A194" i="10"/>
  <c r="B339" i="10"/>
  <c r="A338" i="10"/>
  <c r="B304" i="8"/>
  <c r="A303" i="8"/>
  <c r="B42" i="8"/>
  <c r="A42" i="8" s="1"/>
  <c r="A41" i="8"/>
  <c r="B166" i="8"/>
  <c r="A165" i="8"/>
  <c r="A22" i="10" l="1"/>
  <c r="B23" i="10"/>
  <c r="B722" i="10"/>
  <c r="A721" i="10"/>
  <c r="A169" i="10"/>
  <c r="B170" i="10"/>
  <c r="B416" i="10"/>
  <c r="A415" i="10"/>
  <c r="B340" i="10"/>
  <c r="A339" i="10"/>
  <c r="A195" i="10"/>
  <c r="B196" i="10"/>
  <c r="A360" i="10"/>
  <c r="B361" i="10"/>
  <c r="B167" i="8"/>
  <c r="A167" i="8" s="1"/>
  <c r="A166" i="8"/>
  <c r="A304" i="8"/>
  <c r="B305" i="8"/>
  <c r="A305" i="8" s="1"/>
  <c r="B362" i="10" l="1"/>
  <c r="A362" i="10" s="1"/>
  <c r="A361" i="10"/>
  <c r="B197" i="10"/>
  <c r="A196" i="10"/>
  <c r="B24" i="10"/>
  <c r="A23" i="10"/>
  <c r="B417" i="10"/>
  <c r="A416" i="10"/>
  <c r="B171" i="10"/>
  <c r="A170" i="10"/>
  <c r="A340" i="10"/>
  <c r="B341" i="10"/>
  <c r="A341" i="10" s="1"/>
  <c r="B723" i="10"/>
  <c r="A723" i="10" s="1"/>
  <c r="A722" i="10"/>
  <c r="A171" i="10" l="1"/>
  <c r="B172" i="10"/>
  <c r="B418" i="10"/>
  <c r="A418" i="10" s="1"/>
  <c r="A417" i="10"/>
  <c r="B25" i="10"/>
  <c r="A24" i="10"/>
  <c r="B198" i="10"/>
  <c r="A197" i="10"/>
  <c r="E12" i="4"/>
  <c r="D12" i="4"/>
  <c r="B173" i="10" l="1"/>
  <c r="A172" i="10"/>
  <c r="B199" i="10"/>
  <c r="A198" i="10"/>
  <c r="B26" i="10"/>
  <c r="A25" i="10"/>
  <c r="L21" i="4"/>
  <c r="M21" i="4"/>
  <c r="L19" i="4"/>
  <c r="M19" i="4"/>
  <c r="L20" i="4"/>
  <c r="M20" i="4"/>
  <c r="K21" i="4"/>
  <c r="K20" i="4"/>
  <c r="K19" i="4"/>
  <c r="D29" i="4"/>
  <c r="D30" i="4"/>
  <c r="D31" i="4"/>
  <c r="D32" i="4"/>
  <c r="D28" i="4"/>
  <c r="C29" i="4"/>
  <c r="C30" i="4"/>
  <c r="C31" i="4"/>
  <c r="C32" i="4"/>
  <c r="C28" i="4"/>
  <c r="D19" i="4"/>
  <c r="D20" i="4"/>
  <c r="D21" i="4"/>
  <c r="D22" i="4"/>
  <c r="D18" i="4"/>
  <c r="B27" i="10" l="1"/>
  <c r="A27" i="10" s="1"/>
  <c r="A26" i="10"/>
  <c r="A199" i="10"/>
  <c r="B200" i="10"/>
  <c r="A200" i="10" s="1"/>
  <c r="B174" i="10"/>
  <c r="A173" i="10"/>
  <c r="C12" i="4"/>
  <c r="B175" i="10" l="1"/>
  <c r="A175" i="10" s="1"/>
  <c r="A174" i="10"/>
  <c r="G8" i="7"/>
  <c r="L45" i="7" l="1"/>
  <c r="M46" i="7"/>
  <c r="N47" i="7"/>
  <c r="L49" i="7"/>
  <c r="M50" i="7"/>
  <c r="N51" i="7"/>
  <c r="L53" i="7"/>
  <c r="M54" i="7"/>
  <c r="N55" i="7"/>
  <c r="L57" i="7"/>
  <c r="M58" i="7"/>
  <c r="N59" i="7"/>
  <c r="L61" i="7"/>
  <c r="M62" i="7"/>
  <c r="N63" i="7"/>
  <c r="G46" i="7"/>
  <c r="H47" i="7"/>
  <c r="I48" i="7"/>
  <c r="G50" i="7"/>
  <c r="H51" i="7"/>
  <c r="I52" i="7"/>
  <c r="G54" i="7"/>
  <c r="H55" i="7"/>
  <c r="I56" i="7"/>
  <c r="G58" i="7"/>
  <c r="H59" i="7"/>
  <c r="I60" i="7"/>
  <c r="G62" i="7"/>
  <c r="H63" i="7"/>
  <c r="L44" i="7"/>
  <c r="L20" i="7"/>
  <c r="M21" i="7"/>
  <c r="N22" i="7"/>
  <c r="L24" i="7"/>
  <c r="M25" i="7"/>
  <c r="N26" i="7"/>
  <c r="L28" i="7"/>
  <c r="M29" i="7"/>
  <c r="N30" i="7"/>
  <c r="L32" i="7"/>
  <c r="M33" i="7"/>
  <c r="N34" i="7"/>
  <c r="L36" i="7"/>
  <c r="M37" i="7"/>
  <c r="N38" i="7"/>
  <c r="G21" i="7"/>
  <c r="H22" i="7"/>
  <c r="I23" i="7"/>
  <c r="G25" i="7"/>
  <c r="H26" i="7"/>
  <c r="I27" i="7"/>
  <c r="G29" i="7"/>
  <c r="H30" i="7"/>
  <c r="I31" i="7"/>
  <c r="G33" i="7"/>
  <c r="H34" i="7"/>
  <c r="I35" i="7"/>
  <c r="G37" i="7"/>
  <c r="H38" i="7"/>
  <c r="L19" i="7"/>
  <c r="P45" i="7"/>
  <c r="P49" i="7"/>
  <c r="P53" i="7"/>
  <c r="P57" i="7"/>
  <c r="P61" i="7"/>
  <c r="P20" i="7"/>
  <c r="P24" i="7"/>
  <c r="P28" i="7"/>
  <c r="P32" i="7"/>
  <c r="P36" i="7"/>
  <c r="P70" i="7"/>
  <c r="P74" i="7"/>
  <c r="P78" i="7"/>
  <c r="P82" i="7"/>
  <c r="P86" i="7"/>
  <c r="P90" i="7"/>
  <c r="P94" i="7"/>
  <c r="P98" i="7"/>
  <c r="P102" i="7"/>
  <c r="P106" i="7"/>
  <c r="L70" i="7"/>
  <c r="M71" i="7"/>
  <c r="N72" i="7"/>
  <c r="L74" i="7"/>
  <c r="M75" i="7"/>
  <c r="M45" i="7"/>
  <c r="N46" i="7"/>
  <c r="L48" i="7"/>
  <c r="M49" i="7"/>
  <c r="N50" i="7"/>
  <c r="L52" i="7"/>
  <c r="M53" i="7"/>
  <c r="N54" i="7"/>
  <c r="L56" i="7"/>
  <c r="M57" i="7"/>
  <c r="N58" i="7"/>
  <c r="L60" i="7"/>
  <c r="M61" i="7"/>
  <c r="N62" i="7"/>
  <c r="G45" i="7"/>
  <c r="H46" i="7"/>
  <c r="I47" i="7"/>
  <c r="G49" i="7"/>
  <c r="H50" i="7"/>
  <c r="I51" i="7"/>
  <c r="G53" i="7"/>
  <c r="H54" i="7"/>
  <c r="I55" i="7"/>
  <c r="G57" i="7"/>
  <c r="H58" i="7"/>
  <c r="I59" i="7"/>
  <c r="G61" i="7"/>
  <c r="H62" i="7"/>
  <c r="I63" i="7"/>
  <c r="I44" i="7"/>
  <c r="M20" i="7"/>
  <c r="N21" i="7"/>
  <c r="L23" i="7"/>
  <c r="M24" i="7"/>
  <c r="N25" i="7"/>
  <c r="L27" i="7"/>
  <c r="M28" i="7"/>
  <c r="N29" i="7"/>
  <c r="L31" i="7"/>
  <c r="M32" i="7"/>
  <c r="N33" i="7"/>
  <c r="L35" i="7"/>
  <c r="M36" i="7"/>
  <c r="N37" i="7"/>
  <c r="G20" i="7"/>
  <c r="H21" i="7"/>
  <c r="I22" i="7"/>
  <c r="G24" i="7"/>
  <c r="H25" i="7"/>
  <c r="I26" i="7"/>
  <c r="G28" i="7"/>
  <c r="H29" i="7"/>
  <c r="I30" i="7"/>
  <c r="G32" i="7"/>
  <c r="H33" i="7"/>
  <c r="I34" i="7"/>
  <c r="G36" i="7"/>
  <c r="H37" i="7"/>
  <c r="I38" i="7"/>
  <c r="I19" i="7"/>
  <c r="P46" i="7"/>
  <c r="P50" i="7"/>
  <c r="P54" i="7"/>
  <c r="P58" i="7"/>
  <c r="P62" i="7"/>
  <c r="P21" i="7"/>
  <c r="P25" i="7"/>
  <c r="P29" i="7"/>
  <c r="P33" i="7"/>
  <c r="P37" i="7"/>
  <c r="P71" i="7"/>
  <c r="P75" i="7"/>
  <c r="P79" i="7"/>
  <c r="P83" i="7"/>
  <c r="P87" i="7"/>
  <c r="P91" i="7"/>
  <c r="P95" i="7"/>
  <c r="P99" i="7"/>
  <c r="P103" i="7"/>
  <c r="P107" i="7"/>
  <c r="M70" i="7"/>
  <c r="N71" i="7"/>
  <c r="L73" i="7"/>
  <c r="M74" i="7"/>
  <c r="N75" i="7"/>
  <c r="N45" i="7"/>
  <c r="M48" i="7"/>
  <c r="L51" i="7"/>
  <c r="N53" i="7"/>
  <c r="M56" i="7"/>
  <c r="L59" i="7"/>
  <c r="N61" i="7"/>
  <c r="H45" i="7"/>
  <c r="G48" i="7"/>
  <c r="I50" i="7"/>
  <c r="H53" i="7"/>
  <c r="G56" i="7"/>
  <c r="I58" i="7"/>
  <c r="H61" i="7"/>
  <c r="N44" i="7"/>
  <c r="N20" i="7"/>
  <c r="M23" i="7"/>
  <c r="L26" i="7"/>
  <c r="N28" i="7"/>
  <c r="M31" i="7"/>
  <c r="L34" i="7"/>
  <c r="N36" i="7"/>
  <c r="H20" i="7"/>
  <c r="G23" i="7"/>
  <c r="I25" i="7"/>
  <c r="H28" i="7"/>
  <c r="G31" i="7"/>
  <c r="I33" i="7"/>
  <c r="H36" i="7"/>
  <c r="N19" i="7"/>
  <c r="P47" i="7"/>
  <c r="P55" i="7"/>
  <c r="P63" i="7"/>
  <c r="P26" i="7"/>
  <c r="P34" i="7"/>
  <c r="P72" i="7"/>
  <c r="P80" i="7"/>
  <c r="P88" i="7"/>
  <c r="P96" i="7"/>
  <c r="P104" i="7"/>
  <c r="N70" i="7"/>
  <c r="M73" i="7"/>
  <c r="L76" i="7"/>
  <c r="M77" i="7"/>
  <c r="N78" i="7"/>
  <c r="L80" i="7"/>
  <c r="M81" i="7"/>
  <c r="N82" i="7"/>
  <c r="L84" i="7"/>
  <c r="M85" i="7"/>
  <c r="N86" i="7"/>
  <c r="L88" i="7"/>
  <c r="M89" i="7"/>
  <c r="N90" i="7"/>
  <c r="L92" i="7"/>
  <c r="M93" i="7"/>
  <c r="N94" i="7"/>
  <c r="L96" i="7"/>
  <c r="M97" i="7"/>
  <c r="N98" i="7"/>
  <c r="L100" i="7"/>
  <c r="M101" i="7"/>
  <c r="N102" i="7"/>
  <c r="L104" i="7"/>
  <c r="M105" i="7"/>
  <c r="N106" i="7"/>
  <c r="L108" i="7"/>
  <c r="H70" i="7"/>
  <c r="I71" i="7"/>
  <c r="G73" i="7"/>
  <c r="H74" i="7"/>
  <c r="I75" i="7"/>
  <c r="G77" i="7"/>
  <c r="H78" i="7"/>
  <c r="I79" i="7"/>
  <c r="G81" i="7"/>
  <c r="H82" i="7"/>
  <c r="I83" i="7"/>
  <c r="G85" i="7"/>
  <c r="H86" i="7"/>
  <c r="I87" i="7"/>
  <c r="G89" i="7"/>
  <c r="H90" i="7"/>
  <c r="I91" i="7"/>
  <c r="G93" i="7"/>
  <c r="H94" i="7"/>
  <c r="I95" i="7"/>
  <c r="G97" i="7"/>
  <c r="H98" i="7"/>
  <c r="I99" i="7"/>
  <c r="G101" i="7"/>
  <c r="H102" i="7"/>
  <c r="I103" i="7"/>
  <c r="G105" i="7"/>
  <c r="H106" i="7"/>
  <c r="I107" i="7"/>
  <c r="N69" i="7"/>
  <c r="H69" i="7"/>
  <c r="N49" i="7"/>
  <c r="M52" i="7"/>
  <c r="N57" i="7"/>
  <c r="M60" i="7"/>
  <c r="I46" i="7"/>
  <c r="G52" i="7"/>
  <c r="H57" i="7"/>
  <c r="I62" i="7"/>
  <c r="L22" i="7"/>
  <c r="N24" i="7"/>
  <c r="L30" i="7"/>
  <c r="M35" i="7"/>
  <c r="I21" i="7"/>
  <c r="G27" i="7"/>
  <c r="I29" i="7"/>
  <c r="G35" i="7"/>
  <c r="H19" i="7"/>
  <c r="P59" i="7"/>
  <c r="P38" i="7"/>
  <c r="P84" i="7"/>
  <c r="P100" i="7"/>
  <c r="L72" i="7"/>
  <c r="N76" i="7"/>
  <c r="M79" i="7"/>
  <c r="L82" i="7"/>
  <c r="N84" i="7"/>
  <c r="M87" i="7"/>
  <c r="L90" i="7"/>
  <c r="N92" i="7"/>
  <c r="M95" i="7"/>
  <c r="L98" i="7"/>
  <c r="L102" i="7"/>
  <c r="N104" i="7"/>
  <c r="M107" i="7"/>
  <c r="G71" i="7"/>
  <c r="I73" i="7"/>
  <c r="H76" i="7"/>
  <c r="H80" i="7"/>
  <c r="G83" i="7"/>
  <c r="G87" i="7"/>
  <c r="G91" i="7"/>
  <c r="I93" i="7"/>
  <c r="I97" i="7"/>
  <c r="H100" i="7"/>
  <c r="H104" i="7"/>
  <c r="G107" i="7"/>
  <c r="M47" i="7"/>
  <c r="N60" i="7"/>
  <c r="I49" i="7"/>
  <c r="I57" i="7"/>
  <c r="G44" i="7"/>
  <c r="N35" i="7"/>
  <c r="G22" i="7"/>
  <c r="G30" i="7"/>
  <c r="H35" i="7"/>
  <c r="G19" i="7"/>
  <c r="P52" i="7"/>
  <c r="P31" i="7"/>
  <c r="P77" i="7"/>
  <c r="P101" i="7"/>
  <c r="L77" i="7"/>
  <c r="L81" i="7"/>
  <c r="L89" i="7"/>
  <c r="M90" i="7"/>
  <c r="L93" i="7"/>
  <c r="M94" i="7"/>
  <c r="L97" i="7"/>
  <c r="L101" i="7"/>
  <c r="N103" i="7"/>
  <c r="G70" i="7"/>
  <c r="H75" i="7"/>
  <c r="I76" i="7"/>
  <c r="L46" i="7"/>
  <c r="N48" i="7"/>
  <c r="M51" i="7"/>
  <c r="L54" i="7"/>
  <c r="N56" i="7"/>
  <c r="M59" i="7"/>
  <c r="L62" i="7"/>
  <c r="I45" i="7"/>
  <c r="H48" i="7"/>
  <c r="G51" i="7"/>
  <c r="I53" i="7"/>
  <c r="H56" i="7"/>
  <c r="G59" i="7"/>
  <c r="I61" i="7"/>
  <c r="M44" i="7"/>
  <c r="L21" i="7"/>
  <c r="N23" i="7"/>
  <c r="M26" i="7"/>
  <c r="L29" i="7"/>
  <c r="N31" i="7"/>
  <c r="M34" i="7"/>
  <c r="L37" i="7"/>
  <c r="I20" i="7"/>
  <c r="H23" i="7"/>
  <c r="G26" i="7"/>
  <c r="I28" i="7"/>
  <c r="H31" i="7"/>
  <c r="G34" i="7"/>
  <c r="I36" i="7"/>
  <c r="M19" i="7"/>
  <c r="P48" i="7"/>
  <c r="P56" i="7"/>
  <c r="P44" i="7"/>
  <c r="P27" i="7"/>
  <c r="P35" i="7"/>
  <c r="P73" i="7"/>
  <c r="P81" i="7"/>
  <c r="P89" i="7"/>
  <c r="P97" i="7"/>
  <c r="P105" i="7"/>
  <c r="L71" i="7"/>
  <c r="N73" i="7"/>
  <c r="M76" i="7"/>
  <c r="N77" i="7"/>
  <c r="L79" i="7"/>
  <c r="M80" i="7"/>
  <c r="N81" i="7"/>
  <c r="L83" i="7"/>
  <c r="M84" i="7"/>
  <c r="N85" i="7"/>
  <c r="L87" i="7"/>
  <c r="M88" i="7"/>
  <c r="N89" i="7"/>
  <c r="L91" i="7"/>
  <c r="M92" i="7"/>
  <c r="N93" i="7"/>
  <c r="L95" i="7"/>
  <c r="M96" i="7"/>
  <c r="N97" i="7"/>
  <c r="L99" i="7"/>
  <c r="M100" i="7"/>
  <c r="N101" i="7"/>
  <c r="L103" i="7"/>
  <c r="M104" i="7"/>
  <c r="N105" i="7"/>
  <c r="L107" i="7"/>
  <c r="M108" i="7"/>
  <c r="I70" i="7"/>
  <c r="G72" i="7"/>
  <c r="H73" i="7"/>
  <c r="I74" i="7"/>
  <c r="G76" i="7"/>
  <c r="H77" i="7"/>
  <c r="I78" i="7"/>
  <c r="G80" i="7"/>
  <c r="H81" i="7"/>
  <c r="I82" i="7"/>
  <c r="G84" i="7"/>
  <c r="H85" i="7"/>
  <c r="I86" i="7"/>
  <c r="G88" i="7"/>
  <c r="H89" i="7"/>
  <c r="I90" i="7"/>
  <c r="G92" i="7"/>
  <c r="H93" i="7"/>
  <c r="I94" i="7"/>
  <c r="G96" i="7"/>
  <c r="H97" i="7"/>
  <c r="I98" i="7"/>
  <c r="G100" i="7"/>
  <c r="H101" i="7"/>
  <c r="I102" i="7"/>
  <c r="G104" i="7"/>
  <c r="H105" i="7"/>
  <c r="I106" i="7"/>
  <c r="G108" i="7"/>
  <c r="M69" i="7"/>
  <c r="G69" i="7"/>
  <c r="L47" i="7"/>
  <c r="L55" i="7"/>
  <c r="L63" i="7"/>
  <c r="H49" i="7"/>
  <c r="I54" i="7"/>
  <c r="G60" i="7"/>
  <c r="H44" i="7"/>
  <c r="M27" i="7"/>
  <c r="N32" i="7"/>
  <c r="L38" i="7"/>
  <c r="H24" i="7"/>
  <c r="H32" i="7"/>
  <c r="I37" i="7"/>
  <c r="P51" i="7"/>
  <c r="P22" i="7"/>
  <c r="P76" i="7"/>
  <c r="P92" i="7"/>
  <c r="P108" i="7"/>
  <c r="N74" i="7"/>
  <c r="L78" i="7"/>
  <c r="N80" i="7"/>
  <c r="M83" i="7"/>
  <c r="L86" i="7"/>
  <c r="N88" i="7"/>
  <c r="M91" i="7"/>
  <c r="L94" i="7"/>
  <c r="N96" i="7"/>
  <c r="M99" i="7"/>
  <c r="N100" i="7"/>
  <c r="M103" i="7"/>
  <c r="L106" i="7"/>
  <c r="H72" i="7"/>
  <c r="G75" i="7"/>
  <c r="I77" i="7"/>
  <c r="I81" i="7"/>
  <c r="H84" i="7"/>
  <c r="H88" i="7"/>
  <c r="H92" i="7"/>
  <c r="H96" i="7"/>
  <c r="G99" i="7"/>
  <c r="G103" i="7"/>
  <c r="H108" i="7"/>
  <c r="L50" i="7"/>
  <c r="L58" i="7"/>
  <c r="G47" i="7"/>
  <c r="G55" i="7"/>
  <c r="G63" i="7"/>
  <c r="L25" i="7"/>
  <c r="M30" i="7"/>
  <c r="I24" i="7"/>
  <c r="I32" i="7"/>
  <c r="P23" i="7"/>
  <c r="P85" i="7"/>
  <c r="P69" i="7"/>
  <c r="M72" i="7"/>
  <c r="M78" i="7"/>
  <c r="M82" i="7"/>
  <c r="L85" i="7"/>
  <c r="N87" i="7"/>
  <c r="N91" i="7"/>
  <c r="N95" i="7"/>
  <c r="M98" i="7"/>
  <c r="L105" i="7"/>
  <c r="N107" i="7"/>
  <c r="G74" i="7"/>
  <c r="G78" i="7"/>
  <c r="I80" i="7"/>
  <c r="I84" i="7"/>
  <c r="H87" i="7"/>
  <c r="P30" i="7"/>
  <c r="N108" i="7"/>
  <c r="G79" i="7"/>
  <c r="I85" i="7"/>
  <c r="I89" i="7"/>
  <c r="G95" i="7"/>
  <c r="I101" i="7"/>
  <c r="I105" i="7"/>
  <c r="L69" i="7"/>
  <c r="N52" i="7"/>
  <c r="M55" i="7"/>
  <c r="M63" i="7"/>
  <c r="H52" i="7"/>
  <c r="H60" i="7"/>
  <c r="M22" i="7"/>
  <c r="N27" i="7"/>
  <c r="L33" i="7"/>
  <c r="M38" i="7"/>
  <c r="H27" i="7"/>
  <c r="G38" i="7"/>
  <c r="P60" i="7"/>
  <c r="P19" i="7"/>
  <c r="P93" i="7"/>
  <c r="L75" i="7"/>
  <c r="N79" i="7"/>
  <c r="N83" i="7"/>
  <c r="M86" i="7"/>
  <c r="N99" i="7"/>
  <c r="M102" i="7"/>
  <c r="M106" i="7"/>
  <c r="H71" i="7"/>
  <c r="I72" i="7"/>
  <c r="H79" i="7"/>
  <c r="G82" i="7"/>
  <c r="G86" i="7"/>
  <c r="I88" i="7"/>
  <c r="H83" i="7"/>
  <c r="G94" i="7"/>
  <c r="H99" i="7"/>
  <c r="I104" i="7"/>
  <c r="I69" i="7"/>
  <c r="G90" i="7"/>
  <c r="H95" i="7"/>
  <c r="I100" i="7"/>
  <c r="G106" i="7"/>
  <c r="G98" i="7"/>
  <c r="I108" i="7"/>
  <c r="H91" i="7"/>
  <c r="I96" i="7"/>
  <c r="G102" i="7"/>
  <c r="H107" i="7"/>
  <c r="H103" i="7"/>
  <c r="I92" i="7"/>
  <c r="E20" i="7"/>
  <c r="E24" i="7"/>
  <c r="E28" i="7"/>
  <c r="E53" i="7" s="1"/>
  <c r="E32" i="7"/>
  <c r="E57" i="7" s="1"/>
  <c r="E36" i="7"/>
  <c r="E26" i="7"/>
  <c r="E51" i="7" s="1"/>
  <c r="E30" i="7"/>
  <c r="E55" i="7" s="1"/>
  <c r="E38" i="7"/>
  <c r="E63" i="7" s="1"/>
  <c r="E23" i="7"/>
  <c r="E31" i="7"/>
  <c r="E56" i="7" s="1"/>
  <c r="E19" i="7"/>
  <c r="E21" i="7"/>
  <c r="E46" i="7" s="1"/>
  <c r="E25" i="7"/>
  <c r="E29" i="7"/>
  <c r="E54" i="7" s="1"/>
  <c r="E33" i="7"/>
  <c r="E58" i="7" s="1"/>
  <c r="E37" i="7"/>
  <c r="E62" i="7" s="1"/>
  <c r="E22" i="7"/>
  <c r="E34" i="7"/>
  <c r="E59" i="7" s="1"/>
  <c r="E27" i="7"/>
  <c r="E52" i="7" s="1"/>
  <c r="E35" i="7"/>
  <c r="E60" i="7" s="1"/>
  <c r="E70" i="7"/>
  <c r="E74" i="7"/>
  <c r="E78" i="7"/>
  <c r="E82" i="7"/>
  <c r="E86" i="7"/>
  <c r="E90" i="7"/>
  <c r="D90" i="7" s="1"/>
  <c r="E94" i="7"/>
  <c r="D94" i="7" s="1"/>
  <c r="E98" i="7"/>
  <c r="D98" i="7" s="1"/>
  <c r="E102" i="7"/>
  <c r="E106" i="7"/>
  <c r="D106" i="7" s="1"/>
  <c r="E71" i="7"/>
  <c r="D71" i="7" s="1"/>
  <c r="E75" i="7"/>
  <c r="D75" i="7" s="1"/>
  <c r="E79" i="7"/>
  <c r="E83" i="7"/>
  <c r="E87" i="7"/>
  <c r="D87" i="7" s="1"/>
  <c r="E91" i="7"/>
  <c r="D91" i="7" s="1"/>
  <c r="E95" i="7"/>
  <c r="E99" i="7"/>
  <c r="D99" i="7" s="1"/>
  <c r="E103" i="7"/>
  <c r="D103" i="7" s="1"/>
  <c r="E107" i="7"/>
  <c r="D107" i="7" s="1"/>
  <c r="E72" i="7"/>
  <c r="E76" i="7"/>
  <c r="E80" i="7"/>
  <c r="D80" i="7" s="1"/>
  <c r="E84" i="7"/>
  <c r="D84" i="7" s="1"/>
  <c r="E88" i="7"/>
  <c r="E92" i="7"/>
  <c r="E96" i="7"/>
  <c r="D96" i="7" s="1"/>
  <c r="E100" i="7"/>
  <c r="D100" i="7" s="1"/>
  <c r="E104" i="7"/>
  <c r="E108" i="7"/>
  <c r="E73" i="7"/>
  <c r="D73" i="7" s="1"/>
  <c r="E77" i="7"/>
  <c r="D77" i="7" s="1"/>
  <c r="E81" i="7"/>
  <c r="E85" i="7"/>
  <c r="D85" i="7" s="1"/>
  <c r="E89" i="7"/>
  <c r="D89" i="7" s="1"/>
  <c r="E93" i="7"/>
  <c r="D93" i="7" s="1"/>
  <c r="E97" i="7"/>
  <c r="E101" i="7"/>
  <c r="D101" i="7" s="1"/>
  <c r="E105" i="7"/>
  <c r="D105" i="7" s="1"/>
  <c r="E69" i="7"/>
  <c r="D69" i="7" s="1"/>
  <c r="D70" i="7"/>
  <c r="D74" i="7"/>
  <c r="D78" i="7"/>
  <c r="D82" i="7"/>
  <c r="D102" i="7"/>
  <c r="D83" i="7"/>
  <c r="D76" i="7"/>
  <c r="D88" i="7"/>
  <c r="D92" i="7"/>
  <c r="D104" i="7"/>
  <c r="D108" i="7"/>
  <c r="D79" i="7"/>
  <c r="D72" i="7"/>
  <c r="D86" i="7"/>
  <c r="D97" i="7"/>
  <c r="D81" i="7"/>
  <c r="D95" i="7"/>
  <c r="E49" i="7"/>
  <c r="E47" i="7"/>
  <c r="E45" i="7"/>
  <c r="E50" i="7"/>
  <c r="E61" i="7"/>
  <c r="E48" i="7"/>
  <c r="J71" i="7" l="1"/>
  <c r="J70" i="7"/>
  <c r="J98" i="7"/>
  <c r="J72" i="7"/>
  <c r="J100" i="7"/>
  <c r="J84" i="7"/>
  <c r="O108" i="7"/>
  <c r="J99" i="7"/>
  <c r="O73" i="7"/>
  <c r="J89" i="7"/>
  <c r="O78" i="7"/>
  <c r="J97" i="7"/>
  <c r="J104" i="7"/>
  <c r="J73" i="7"/>
  <c r="O105" i="7"/>
  <c r="O89" i="7"/>
  <c r="J105" i="7"/>
  <c r="J83" i="7"/>
  <c r="O71" i="7"/>
  <c r="J82" i="7"/>
  <c r="O97" i="7"/>
  <c r="J92" i="7"/>
  <c r="O102" i="7"/>
  <c r="O99" i="7"/>
  <c r="W99" i="7" s="1"/>
  <c r="J91" i="7"/>
  <c r="O92" i="7"/>
  <c r="S92" i="7" s="1"/>
  <c r="J76" i="7"/>
  <c r="J87" i="7"/>
  <c r="J94" i="7"/>
  <c r="O77" i="7"/>
  <c r="O103" i="7"/>
  <c r="O87" i="7"/>
  <c r="O81" i="7"/>
  <c r="O86" i="7"/>
  <c r="J77" i="7"/>
  <c r="O95" i="7"/>
  <c r="O104" i="7"/>
  <c r="R104" i="7" s="1"/>
  <c r="J93" i="7"/>
  <c r="O106" i="7"/>
  <c r="O93" i="7"/>
  <c r="O83" i="7"/>
  <c r="J102" i="7"/>
  <c r="J101" i="7"/>
  <c r="J95" i="7"/>
  <c r="J85" i="7"/>
  <c r="O96" i="7"/>
  <c r="J90" i="7"/>
  <c r="O72" i="7"/>
  <c r="R72" i="7" s="1"/>
  <c r="J75" i="7"/>
  <c r="O70" i="7"/>
  <c r="W70" i="7" s="1"/>
  <c r="O80" i="7"/>
  <c r="J74" i="7"/>
  <c r="O74" i="7"/>
  <c r="J86" i="7"/>
  <c r="O79" i="7"/>
  <c r="O90" i="7"/>
  <c r="J103" i="7"/>
  <c r="J108" i="7"/>
  <c r="J106" i="7"/>
  <c r="O84" i="7"/>
  <c r="O94" i="7"/>
  <c r="J88" i="7"/>
  <c r="O100" i="7"/>
  <c r="J81" i="7"/>
  <c r="O88" i="7"/>
  <c r="J107" i="7"/>
  <c r="O98" i="7"/>
  <c r="V98" i="7" s="1"/>
  <c r="O82" i="7"/>
  <c r="J79" i="7"/>
  <c r="O107" i="7"/>
  <c r="O101" i="7"/>
  <c r="J96" i="7"/>
  <c r="O91" i="7"/>
  <c r="O85" i="7"/>
  <c r="O76" i="7"/>
  <c r="J80" i="7"/>
  <c r="O75" i="7"/>
  <c r="J78" i="7"/>
  <c r="J32" i="7"/>
  <c r="J20" i="7"/>
  <c r="J29" i="7"/>
  <c r="J23" i="7"/>
  <c r="J38" i="7"/>
  <c r="J28" i="7"/>
  <c r="J36" i="7"/>
  <c r="J26" i="7"/>
  <c r="J34" i="7"/>
  <c r="J27" i="7"/>
  <c r="J37" i="7"/>
  <c r="J31" i="7"/>
  <c r="J22" i="7"/>
  <c r="J24" i="7"/>
  <c r="J35" i="7"/>
  <c r="J25" i="7"/>
  <c r="J21" i="7"/>
  <c r="J30" i="7"/>
  <c r="J33" i="7"/>
  <c r="R71" i="7" l="1"/>
  <c r="W71" i="7"/>
  <c r="W73" i="7"/>
  <c r="W89" i="7"/>
  <c r="S82" i="7"/>
  <c r="V71" i="7"/>
  <c r="X71" i="7" s="1"/>
  <c r="S71" i="7"/>
  <c r="S105" i="7"/>
  <c r="V99" i="7"/>
  <c r="X99" i="7" s="1"/>
  <c r="R97" i="7"/>
  <c r="W97" i="7"/>
  <c r="W83" i="7"/>
  <c r="V105" i="7"/>
  <c r="R105" i="7"/>
  <c r="V97" i="7"/>
  <c r="R99" i="7"/>
  <c r="S99" i="7"/>
  <c r="W84" i="7"/>
  <c r="W105" i="7"/>
  <c r="S97" i="7"/>
  <c r="S104" i="7"/>
  <c r="T104" i="7" s="1"/>
  <c r="S100" i="7"/>
  <c r="S70" i="7"/>
  <c r="V73" i="7"/>
  <c r="V70" i="7"/>
  <c r="X70" i="7" s="1"/>
  <c r="V89" i="7"/>
  <c r="R92" i="7"/>
  <c r="T92" i="7" s="1"/>
  <c r="S73" i="7"/>
  <c r="S89" i="7"/>
  <c r="W92" i="7"/>
  <c r="R73" i="7"/>
  <c r="R89" i="7"/>
  <c r="R83" i="7"/>
  <c r="W104" i="7"/>
  <c r="W72" i="7"/>
  <c r="V104" i="7"/>
  <c r="R98" i="7"/>
  <c r="S84" i="7"/>
  <c r="R82" i="7"/>
  <c r="S98" i="7"/>
  <c r="V84" i="7"/>
  <c r="V83" i="7"/>
  <c r="W79" i="7"/>
  <c r="R79" i="7"/>
  <c r="S79" i="7"/>
  <c r="V79" i="7"/>
  <c r="W103" i="7"/>
  <c r="R103" i="7"/>
  <c r="S103" i="7"/>
  <c r="V103" i="7"/>
  <c r="V90" i="7"/>
  <c r="W90" i="7"/>
  <c r="R90" i="7"/>
  <c r="S90" i="7"/>
  <c r="V85" i="7"/>
  <c r="W85" i="7"/>
  <c r="R85" i="7"/>
  <c r="S85" i="7"/>
  <c r="V81" i="7"/>
  <c r="W81" i="7"/>
  <c r="R81" i="7"/>
  <c r="S81" i="7"/>
  <c r="W95" i="7"/>
  <c r="R95" i="7"/>
  <c r="S95" i="7"/>
  <c r="V95" i="7"/>
  <c r="W82" i="7"/>
  <c r="R70" i="7"/>
  <c r="V106" i="7"/>
  <c r="W106" i="7"/>
  <c r="R106" i="7"/>
  <c r="S106" i="7"/>
  <c r="W98" i="7"/>
  <c r="X98" i="7" s="1"/>
  <c r="R84" i="7"/>
  <c r="V100" i="7"/>
  <c r="W75" i="7"/>
  <c r="R75" i="7"/>
  <c r="S75" i="7"/>
  <c r="V75" i="7"/>
  <c r="V101" i="7"/>
  <c r="W101" i="7"/>
  <c r="R101" i="7"/>
  <c r="S101" i="7"/>
  <c r="S72" i="7"/>
  <c r="T72" i="7" s="1"/>
  <c r="V92" i="7"/>
  <c r="V82" i="7"/>
  <c r="V94" i="7"/>
  <c r="W94" i="7"/>
  <c r="R94" i="7"/>
  <c r="S94" i="7"/>
  <c r="S83" i="7"/>
  <c r="W91" i="7"/>
  <c r="R91" i="7"/>
  <c r="S91" i="7"/>
  <c r="V91" i="7"/>
  <c r="R100" i="7"/>
  <c r="V77" i="7"/>
  <c r="W77" i="7"/>
  <c r="R77" i="7"/>
  <c r="S77" i="7"/>
  <c r="S76" i="7"/>
  <c r="V76" i="7"/>
  <c r="W76" i="7"/>
  <c r="R76" i="7"/>
  <c r="S88" i="7"/>
  <c r="V88" i="7"/>
  <c r="W88" i="7"/>
  <c r="R88" i="7"/>
  <c r="W100" i="7"/>
  <c r="V72" i="7"/>
  <c r="W87" i="7"/>
  <c r="R87" i="7"/>
  <c r="S87" i="7"/>
  <c r="V87" i="7"/>
  <c r="V78" i="7"/>
  <c r="W78" i="7"/>
  <c r="R78" i="7"/>
  <c r="S78" i="7"/>
  <c r="S80" i="7"/>
  <c r="V80" i="7"/>
  <c r="R80" i="7"/>
  <c r="W80" i="7"/>
  <c r="S96" i="7"/>
  <c r="V96" i="7"/>
  <c r="R96" i="7"/>
  <c r="W96" i="7"/>
  <c r="W107" i="7"/>
  <c r="R107" i="7"/>
  <c r="S107" i="7"/>
  <c r="V107" i="7"/>
  <c r="S108" i="7"/>
  <c r="V108" i="7"/>
  <c r="W108" i="7"/>
  <c r="R108" i="7"/>
  <c r="V86" i="7"/>
  <c r="W86" i="7"/>
  <c r="R86" i="7"/>
  <c r="S86" i="7"/>
  <c r="V74" i="7"/>
  <c r="W74" i="7"/>
  <c r="R74" i="7"/>
  <c r="S74" i="7"/>
  <c r="V102" i="7"/>
  <c r="W102" i="7"/>
  <c r="R102" i="7"/>
  <c r="S102" i="7"/>
  <c r="V93" i="7"/>
  <c r="W93" i="7"/>
  <c r="R93" i="7"/>
  <c r="S93" i="7"/>
  <c r="O63" i="7"/>
  <c r="O62" i="7"/>
  <c r="O56" i="7"/>
  <c r="O53" i="7"/>
  <c r="O60" i="7"/>
  <c r="O55" i="7"/>
  <c r="O59" i="7"/>
  <c r="O50" i="7"/>
  <c r="O57" i="7"/>
  <c r="O45" i="7"/>
  <c r="O58" i="7"/>
  <c r="O49" i="7"/>
  <c r="O48" i="7"/>
  <c r="O46" i="7"/>
  <c r="O51" i="7"/>
  <c r="O54" i="7"/>
  <c r="O61" i="7"/>
  <c r="O47" i="7"/>
  <c r="O52" i="7"/>
  <c r="T71" i="7" l="1"/>
  <c r="T105" i="7"/>
  <c r="X73" i="7"/>
  <c r="T82" i="7"/>
  <c r="X89" i="7"/>
  <c r="X83" i="7"/>
  <c r="T97" i="7"/>
  <c r="X97" i="7"/>
  <c r="T70" i="7"/>
  <c r="T98" i="7"/>
  <c r="X104" i="7"/>
  <c r="T99" i="7"/>
  <c r="X105" i="7"/>
  <c r="X72" i="7"/>
  <c r="X84" i="7"/>
  <c r="T84" i="7"/>
  <c r="T100" i="7"/>
  <c r="T89" i="7"/>
  <c r="X92" i="7"/>
  <c r="T83" i="7"/>
  <c r="T73" i="7"/>
  <c r="T93" i="7"/>
  <c r="T102" i="7"/>
  <c r="T74" i="7"/>
  <c r="T86" i="7"/>
  <c r="T96" i="7"/>
  <c r="T80" i="7"/>
  <c r="T78" i="7"/>
  <c r="X77" i="7"/>
  <c r="T91" i="7"/>
  <c r="T94" i="7"/>
  <c r="T75" i="7"/>
  <c r="X106" i="7"/>
  <c r="T81" i="7"/>
  <c r="T85" i="7"/>
  <c r="T90" i="7"/>
  <c r="X80" i="7"/>
  <c r="X96" i="7"/>
  <c r="T108" i="7"/>
  <c r="X82" i="7"/>
  <c r="T107" i="7"/>
  <c r="T87" i="7"/>
  <c r="T76" i="7"/>
  <c r="X101" i="7"/>
  <c r="T103" i="7"/>
  <c r="T79" i="7"/>
  <c r="X93" i="7"/>
  <c r="X102" i="7"/>
  <c r="X74" i="7"/>
  <c r="X86" i="7"/>
  <c r="X78" i="7"/>
  <c r="T77" i="7"/>
  <c r="X91" i="7"/>
  <c r="X94" i="7"/>
  <c r="X75" i="7"/>
  <c r="X100" i="7"/>
  <c r="T106" i="7"/>
  <c r="X81" i="7"/>
  <c r="X85" i="7"/>
  <c r="X90" i="7"/>
  <c r="X108" i="7"/>
  <c r="T88" i="7"/>
  <c r="T95" i="7"/>
  <c r="X107" i="7"/>
  <c r="X87" i="7"/>
  <c r="X88" i="7"/>
  <c r="X76" i="7"/>
  <c r="T101" i="7"/>
  <c r="X95" i="7"/>
  <c r="X103" i="7"/>
  <c r="X79" i="7"/>
  <c r="G7" i="7"/>
  <c r="G10" i="7"/>
  <c r="G9" i="7"/>
  <c r="U63" i="7" l="1"/>
  <c r="U62" i="7"/>
  <c r="U61" i="7"/>
  <c r="U60" i="7"/>
  <c r="U59" i="7"/>
  <c r="U58" i="7"/>
  <c r="U57" i="7"/>
  <c r="U56" i="7"/>
  <c r="U55" i="7"/>
  <c r="U53" i="7"/>
  <c r="U52" i="7"/>
  <c r="U50" i="7"/>
  <c r="U49" i="7"/>
  <c r="U48" i="7"/>
  <c r="U47" i="7"/>
  <c r="U46" i="7"/>
  <c r="U45" i="7"/>
  <c r="U44" i="7"/>
  <c r="O24" i="7" l="1"/>
  <c r="R24" i="7" s="1"/>
  <c r="O23" i="7"/>
  <c r="R23" i="7" s="1"/>
  <c r="O26" i="7"/>
  <c r="R26" i="7" s="1"/>
  <c r="J61" i="7"/>
  <c r="R61" i="7" s="1"/>
  <c r="J51" i="7"/>
  <c r="R51" i="7" s="1"/>
  <c r="J49" i="7"/>
  <c r="R49" i="7" s="1"/>
  <c r="S49" i="7" l="1"/>
  <c r="S23" i="7"/>
  <c r="S24" i="7"/>
  <c r="S61" i="7"/>
  <c r="S26" i="7"/>
  <c r="S51" i="7"/>
  <c r="W49" i="7"/>
  <c r="V49" i="7"/>
  <c r="V51" i="7"/>
  <c r="W51" i="7"/>
  <c r="V61" i="7"/>
  <c r="W61" i="7"/>
  <c r="O38" i="7"/>
  <c r="O25" i="7"/>
  <c r="R25" i="7" s="1"/>
  <c r="J48" i="7"/>
  <c r="R48" i="7" s="1"/>
  <c r="O37" i="7"/>
  <c r="R37" i="7" s="1"/>
  <c r="O20" i="7"/>
  <c r="R20" i="7" s="1"/>
  <c r="W24" i="7"/>
  <c r="I64" i="7"/>
  <c r="J47" i="7"/>
  <c r="R47" i="7" s="1"/>
  <c r="J50" i="7"/>
  <c r="R50" i="7" s="1"/>
  <c r="I39" i="7"/>
  <c r="M64" i="7"/>
  <c r="J59" i="7"/>
  <c r="R59" i="7" s="1"/>
  <c r="O35" i="7"/>
  <c r="O31" i="7"/>
  <c r="R31" i="7" s="1"/>
  <c r="N39" i="7"/>
  <c r="J58" i="7"/>
  <c r="R58" i="7" s="1"/>
  <c r="O36" i="7"/>
  <c r="R36" i="7" s="1"/>
  <c r="H64" i="7"/>
  <c r="J60" i="7"/>
  <c r="R60" i="7" s="1"/>
  <c r="O22" i="7"/>
  <c r="R22" i="7" s="1"/>
  <c r="J54" i="7"/>
  <c r="R54" i="7" s="1"/>
  <c r="J63" i="7"/>
  <c r="R63" i="7" s="1"/>
  <c r="J57" i="7"/>
  <c r="R57" i="7" s="1"/>
  <c r="O33" i="7"/>
  <c r="R33" i="7" s="1"/>
  <c r="O27" i="7"/>
  <c r="R27" i="7" s="1"/>
  <c r="O30" i="7"/>
  <c r="R30" i="7" s="1"/>
  <c r="J45" i="7"/>
  <c r="R45" i="7" s="1"/>
  <c r="O34" i="7"/>
  <c r="R34" i="7" s="1"/>
  <c r="J46" i="7"/>
  <c r="R46" i="7" s="1"/>
  <c r="N64" i="7"/>
  <c r="M39" i="7"/>
  <c r="H39" i="7"/>
  <c r="O28" i="7"/>
  <c r="R28" i="7" s="1"/>
  <c r="O21" i="7"/>
  <c r="R21" i="7" s="1"/>
  <c r="J52" i="7"/>
  <c r="R52" i="7" s="1"/>
  <c r="J56" i="7"/>
  <c r="R56" i="7" s="1"/>
  <c r="O29" i="7"/>
  <c r="R29" i="7" s="1"/>
  <c r="J53" i="7"/>
  <c r="R53" i="7" s="1"/>
  <c r="J55" i="7"/>
  <c r="R55" i="7" s="1"/>
  <c r="J62" i="7"/>
  <c r="R62" i="7" s="1"/>
  <c r="O32" i="7"/>
  <c r="R32" i="7" s="1"/>
  <c r="J19" i="7"/>
  <c r="G39" i="7"/>
  <c r="W23" i="7"/>
  <c r="V23" i="7"/>
  <c r="O19" i="7"/>
  <c r="L39" i="7"/>
  <c r="L64" i="7"/>
  <c r="O44" i="7"/>
  <c r="W26" i="7"/>
  <c r="J44" i="7"/>
  <c r="G64" i="7"/>
  <c r="V44" i="7" l="1"/>
  <c r="R44" i="7"/>
  <c r="R19" i="7"/>
  <c r="V38" i="7"/>
  <c r="R38" i="7"/>
  <c r="W35" i="7"/>
  <c r="R35" i="7"/>
  <c r="V35" i="7"/>
  <c r="S62" i="7"/>
  <c r="S56" i="7"/>
  <c r="S34" i="7"/>
  <c r="V33" i="7"/>
  <c r="S33" i="7"/>
  <c r="S22" i="7"/>
  <c r="S58" i="7"/>
  <c r="S59" i="7"/>
  <c r="S47" i="7"/>
  <c r="S37" i="7"/>
  <c r="T37" i="7" s="1"/>
  <c r="S55" i="7"/>
  <c r="S52" i="7"/>
  <c r="S45" i="7"/>
  <c r="S57" i="7"/>
  <c r="S60" i="7"/>
  <c r="S48" i="7"/>
  <c r="V19" i="7"/>
  <c r="S19" i="7"/>
  <c r="S53" i="7"/>
  <c r="S21" i="7"/>
  <c r="S30" i="7"/>
  <c r="S63" i="7"/>
  <c r="S31" i="7"/>
  <c r="S25" i="7"/>
  <c r="S44" i="7"/>
  <c r="S32" i="7"/>
  <c r="S29" i="7"/>
  <c r="W28" i="7"/>
  <c r="S28" i="7"/>
  <c r="S46" i="7"/>
  <c r="S27" i="7"/>
  <c r="S54" i="7"/>
  <c r="S36" i="7"/>
  <c r="T36" i="7" s="1"/>
  <c r="S35" i="7"/>
  <c r="S50" i="7"/>
  <c r="S20" i="7"/>
  <c r="W38" i="7"/>
  <c r="S38" i="7"/>
  <c r="W30" i="7"/>
  <c r="V28" i="7"/>
  <c r="W37" i="7"/>
  <c r="V37" i="7"/>
  <c r="X49" i="7"/>
  <c r="V62" i="7"/>
  <c r="W62" i="7"/>
  <c r="V55" i="7"/>
  <c r="W55" i="7"/>
  <c r="V52" i="7"/>
  <c r="W52" i="7"/>
  <c r="V45" i="7"/>
  <c r="W45" i="7"/>
  <c r="V58" i="7"/>
  <c r="W58" i="7"/>
  <c r="V50" i="7"/>
  <c r="W50" i="7"/>
  <c r="X51" i="7"/>
  <c r="V56" i="7"/>
  <c r="W56" i="7"/>
  <c r="V54" i="7"/>
  <c r="W54" i="7"/>
  <c r="V53" i="7"/>
  <c r="W53" i="7"/>
  <c r="V57" i="7"/>
  <c r="W57" i="7"/>
  <c r="V60" i="7"/>
  <c r="W60" i="7"/>
  <c r="V59" i="7"/>
  <c r="W59" i="7"/>
  <c r="V47" i="7"/>
  <c r="W47" i="7"/>
  <c r="W44" i="7"/>
  <c r="V46" i="7"/>
  <c r="W46" i="7"/>
  <c r="V63" i="7"/>
  <c r="W63" i="7"/>
  <c r="V48" i="7"/>
  <c r="W48" i="7"/>
  <c r="X61" i="7"/>
  <c r="W21" i="7"/>
  <c r="V26" i="7"/>
  <c r="X26" i="7" s="1"/>
  <c r="V30" i="7"/>
  <c r="V34" i="7"/>
  <c r="V31" i="7"/>
  <c r="V21" i="7"/>
  <c r="O64" i="7"/>
  <c r="W36" i="7"/>
  <c r="W29" i="7"/>
  <c r="V22" i="7"/>
  <c r="O39" i="7"/>
  <c r="V24" i="7"/>
  <c r="X24" i="7" s="1"/>
  <c r="V20" i="7"/>
  <c r="V36" i="7"/>
  <c r="W27" i="7"/>
  <c r="V29" i="7"/>
  <c r="W34" i="7"/>
  <c r="V25" i="7"/>
  <c r="T26" i="7"/>
  <c r="W20" i="7"/>
  <c r="W33" i="7"/>
  <c r="W32" i="7"/>
  <c r="W22" i="7"/>
  <c r="V27" i="7"/>
  <c r="V32" i="7"/>
  <c r="W25" i="7"/>
  <c r="W31" i="7"/>
  <c r="X23" i="7"/>
  <c r="T23" i="7"/>
  <c r="J64" i="7"/>
  <c r="J39" i="7"/>
  <c r="W19" i="7"/>
  <c r="X38" i="7" l="1"/>
  <c r="X35" i="7"/>
  <c r="T35" i="7"/>
  <c r="T20" i="7"/>
  <c r="X28" i="7"/>
  <c r="T53" i="7"/>
  <c r="T38" i="7"/>
  <c r="T30" i="7"/>
  <c r="X33" i="7"/>
  <c r="X30" i="7"/>
  <c r="T51" i="7"/>
  <c r="T48" i="7"/>
  <c r="X37" i="7"/>
  <c r="X48" i="7"/>
  <c r="X54" i="7"/>
  <c r="X53" i="7"/>
  <c r="X56" i="7"/>
  <c r="X32" i="7"/>
  <c r="X46" i="7"/>
  <c r="X47" i="7"/>
  <c r="X60" i="7"/>
  <c r="X50" i="7"/>
  <c r="X45" i="7"/>
  <c r="X55" i="7"/>
  <c r="T33" i="7"/>
  <c r="T57" i="7"/>
  <c r="X63" i="7"/>
  <c r="X59" i="7"/>
  <c r="X57" i="7"/>
  <c r="X58" i="7"/>
  <c r="X52" i="7"/>
  <c r="X62" i="7"/>
  <c r="X21" i="7"/>
  <c r="T56" i="7"/>
  <c r="T50" i="7"/>
  <c r="T49" i="7"/>
  <c r="T58" i="7"/>
  <c r="T32" i="7"/>
  <c r="X29" i="7"/>
  <c r="T60" i="7"/>
  <c r="T31" i="7"/>
  <c r="T25" i="7"/>
  <c r="X34" i="7"/>
  <c r="T63" i="7"/>
  <c r="X27" i="7"/>
  <c r="T24" i="7"/>
  <c r="X44" i="7"/>
  <c r="T59" i="7"/>
  <c r="T54" i="7"/>
  <c r="T62" i="7"/>
  <c r="T46" i="7"/>
  <c r="T34" i="7"/>
  <c r="X20" i="7"/>
  <c r="X25" i="7"/>
  <c r="X36" i="7"/>
  <c r="T47" i="7"/>
  <c r="X31" i="7"/>
  <c r="T45" i="7"/>
  <c r="T61" i="7"/>
  <c r="T29" i="7"/>
  <c r="X22" i="7"/>
  <c r="T22" i="7"/>
  <c r="T55" i="7"/>
  <c r="T21" i="7"/>
  <c r="T52" i="7"/>
  <c r="T28" i="7"/>
  <c r="T27" i="7"/>
  <c r="T19" i="7"/>
  <c r="T44" i="7"/>
  <c r="X19" i="7"/>
  <c r="X64" i="7" l="1"/>
  <c r="X114" i="7" s="1"/>
  <c r="X39" i="7"/>
  <c r="X113" i="7" s="1"/>
  <c r="T39" i="7"/>
  <c r="T113" i="7" s="1"/>
  <c r="T64" i="7"/>
  <c r="T114" i="7" s="1"/>
  <c r="J69" i="7" l="1"/>
  <c r="O69" i="7"/>
  <c r="R69" i="7" l="1"/>
  <c r="S69" i="7"/>
  <c r="W69" i="7"/>
  <c r="V69" i="7"/>
  <c r="T69" i="7" l="1"/>
  <c r="X69" i="7"/>
  <c r="I109" i="7" l="1"/>
  <c r="I111" i="7" s="1"/>
  <c r="L109" i="7"/>
  <c r="G109" i="7"/>
  <c r="H109" i="7"/>
  <c r="H111" i="7" s="1"/>
  <c r="N109" i="7"/>
  <c r="N111" i="7" s="1"/>
  <c r="M109" i="7"/>
  <c r="M111" i="7" s="1"/>
  <c r="J109" i="7" l="1"/>
  <c r="J111" i="7" s="1"/>
  <c r="G111" i="7"/>
  <c r="L111" i="7"/>
  <c r="O109" i="7"/>
  <c r="O111" i="7" s="1"/>
  <c r="X109" i="7" l="1"/>
  <c r="X115" i="7" s="1"/>
  <c r="X116" i="7" s="1"/>
  <c r="T109" i="7"/>
  <c r="T115" i="7" s="1"/>
  <c r="T116" i="7" s="1"/>
  <c r="E44" i="7" l="1"/>
  <c r="D19" i="7"/>
  <c r="D44" i="7" s="1"/>
  <c r="D20" i="7"/>
  <c r="D45" i="7" s="1"/>
  <c r="D21" i="7"/>
  <c r="D46" i="7" s="1"/>
  <c r="D22" i="7" l="1"/>
  <c r="D47" i="7" s="1"/>
  <c r="D23" i="7" l="1"/>
  <c r="D48" i="7" s="1"/>
  <c r="D24" i="7" l="1"/>
  <c r="D49" i="7" s="1"/>
  <c r="D25" i="7" l="1"/>
  <c r="D50" i="7" s="1"/>
  <c r="D26" i="7" l="1"/>
  <c r="D51" i="7" s="1"/>
  <c r="D27" i="7" l="1"/>
  <c r="D52" i="7" s="1"/>
  <c r="D28" i="7" l="1"/>
  <c r="D53" i="7" s="1"/>
  <c r="D29" i="7" l="1"/>
  <c r="D54" i="7" s="1"/>
  <c r="D30" i="7" l="1"/>
  <c r="D55" i="7" s="1"/>
  <c r="D31" i="7" l="1"/>
  <c r="D56" i="7" s="1"/>
  <c r="D32" i="7" l="1"/>
  <c r="D57" i="7" s="1"/>
  <c r="D33" i="7" l="1"/>
  <c r="D58" i="7" s="1"/>
  <c r="D34" i="7" l="1"/>
  <c r="D59" i="7" s="1"/>
  <c r="D35" i="7" l="1"/>
  <c r="D60" i="7" s="1"/>
  <c r="D36" i="7" l="1"/>
  <c r="D61" i="7" s="1"/>
  <c r="D37" i="7" l="1"/>
  <c r="D62" i="7" s="1"/>
  <c r="D38" i="7" l="1"/>
  <c r="D63"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Keizer</author>
  </authors>
  <commentList>
    <comment ref="R18" authorId="0" shapeId="0" xr:uid="{00000000-0006-0000-0100-000001000000}">
      <text>
        <r>
          <rPr>
            <sz val="9"/>
            <color rgb="FF000000"/>
            <rFont val="Tahoma"/>
            <family val="2"/>
          </rPr>
          <t xml:space="preserve">
</t>
        </r>
        <r>
          <rPr>
            <sz val="9"/>
            <color rgb="FF000000"/>
            <rFont val="Tahoma"/>
            <family val="2"/>
          </rPr>
          <t>Voor de overdracht werkt het SWV met de landelijke GPL.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 Keizer</author>
  </authors>
  <commentList>
    <comment ref="C7" authorId="0" shapeId="0" xr:uid="{00000000-0006-0000-0200-000003000000}">
      <text>
        <r>
          <rPr>
            <sz val="9"/>
            <color indexed="81"/>
            <rFont val="Tahoma"/>
            <family val="2"/>
          </rPr>
          <t xml:space="preserve">
Def. reg.GPL 2020-2021, 6 juli 2021.</t>
        </r>
      </text>
    </comment>
    <comment ref="D7" authorId="0" shapeId="0" xr:uid="{AFF6DF9F-9A21-491E-A879-FA03C54F61A6}">
      <text>
        <r>
          <rPr>
            <sz val="9"/>
            <color indexed="81"/>
            <rFont val="Tahoma"/>
            <family val="2"/>
          </rPr>
          <t xml:space="preserve">
Def. reg. GPL 2021-2022, 30 aug. 2022.</t>
        </r>
      </text>
    </comment>
    <comment ref="E7" authorId="0" shapeId="0" xr:uid="{E7106FEF-0B3F-49CA-80AD-BE80732DB25A}">
      <text>
        <r>
          <rPr>
            <sz val="9"/>
            <color indexed="81"/>
            <rFont val="Tahoma"/>
            <family val="2"/>
          </rPr>
          <t xml:space="preserve">
Def. reg. GPL 2022-2023, 30 aug. 2022.</t>
        </r>
      </text>
    </comment>
    <comment ref="C34" authorId="0" shapeId="0" xr:uid="{1DC36009-FD87-47F6-A78F-1F7F8A1A633A}">
      <text>
        <r>
          <rPr>
            <sz val="9"/>
            <color indexed="81"/>
            <rFont val="Tahoma"/>
            <family val="2"/>
          </rPr>
          <t xml:space="preserve">
Indexering t.o.v. voorgaande jaar.</t>
        </r>
      </text>
    </comment>
  </commentList>
</comments>
</file>

<file path=xl/sharedStrings.xml><?xml version="1.0" encoding="utf-8"?>
<sst xmlns="http://schemas.openxmlformats.org/spreadsheetml/2006/main" count="5253" uniqueCount="1628">
  <si>
    <t>kernonderwijs</t>
  </si>
  <si>
    <t>VSO</t>
  </si>
  <si>
    <t>Vast bedrag per school</t>
  </si>
  <si>
    <t>per leerling SO &lt;8</t>
  </si>
  <si>
    <t>per leerling VSO</t>
  </si>
  <si>
    <t xml:space="preserve">per leerling P&amp;A </t>
  </si>
  <si>
    <t>Vast bedrag SO</t>
  </si>
  <si>
    <t>Vast bedrag VSO</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</si>
  <si>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</si>
  <si>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</si>
  <si>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</si>
  <si>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</si>
  <si>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</si>
  <si>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</si>
  <si>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</si>
  <si>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</si>
  <si>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</si>
  <si>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</si>
  <si>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</si>
  <si>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</si>
  <si>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</si>
  <si>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</si>
  <si>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</si>
  <si>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</si>
  <si>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SOVSO</t>
  </si>
  <si>
    <t>vaste bedragen en basisbekostiging</t>
  </si>
  <si>
    <t>ondersteuningskosten MI per leerling</t>
  </si>
  <si>
    <t>cluster 4</t>
  </si>
  <si>
    <t>LG</t>
  </si>
  <si>
    <t>ZMLK</t>
  </si>
  <si>
    <t>schooljaar</t>
  </si>
  <si>
    <t>teldatum</t>
  </si>
  <si>
    <t>kalenderjaar</t>
  </si>
  <si>
    <t>OP (landelijk)</t>
  </si>
  <si>
    <t>OP leeftijdsgecorrigeerd : voet</t>
  </si>
  <si>
    <t>OP leeftijdsgecorrigeerd : bedrag * GGL</t>
  </si>
  <si>
    <t>Landelijke GGL =</t>
  </si>
  <si>
    <t>2020/21</t>
  </si>
  <si>
    <t>SO</t>
  </si>
  <si>
    <t>Naam school</t>
  </si>
  <si>
    <t>Brinnummer</t>
  </si>
  <si>
    <t>Samenstelling school</t>
  </si>
  <si>
    <t>LZ</t>
  </si>
  <si>
    <t>Peildatum</t>
  </si>
  <si>
    <t>MG</t>
  </si>
  <si>
    <t>afdeling MG</t>
  </si>
  <si>
    <t>ja</t>
  </si>
  <si>
    <t>SO &lt; 8 jr</t>
  </si>
  <si>
    <t>Samenwerkingsverbanden</t>
  </si>
  <si>
    <t>SWV</t>
  </si>
  <si>
    <t xml:space="preserve">Totaal </t>
  </si>
  <si>
    <t>naam</t>
  </si>
  <si>
    <t>nummer</t>
  </si>
  <si>
    <t>Tot</t>
  </si>
  <si>
    <t>SO 8 jr en ouder</t>
  </si>
  <si>
    <t>Overdrachten VSO</t>
  </si>
  <si>
    <t>Totaal SO &lt; 8 jr</t>
  </si>
  <si>
    <t>Totaal VSO</t>
  </si>
  <si>
    <t>basis</t>
  </si>
  <si>
    <t>ondersteuning</t>
  </si>
  <si>
    <t>Totaal SO &gt;= 8 jr</t>
  </si>
  <si>
    <t>Totaal bekostiging</t>
  </si>
  <si>
    <t>Vast bedrag SOVSO</t>
  </si>
  <si>
    <t>Totaal aantal leerlingen</t>
  </si>
  <si>
    <t>2021/22</t>
  </si>
  <si>
    <t>2022/23</t>
  </si>
  <si>
    <t xml:space="preserve">per cumi-leerling P&amp;A </t>
  </si>
  <si>
    <t>cumi-leerling</t>
  </si>
  <si>
    <t>Algemeen</t>
  </si>
  <si>
    <t>Desgewenst kunt u het model dus aanpassen, maar kennis van Excel is dan wel vereist.</t>
  </si>
  <si>
    <t>Werkblad Toelichting (toel)</t>
  </si>
  <si>
    <t>Die spreekt hopelijk voor zich.</t>
  </si>
  <si>
    <t>Nadere informatie</t>
  </si>
  <si>
    <t xml:space="preserve">Hebt u vragen of opmerkingen, adviezen enzovoorts over dit instrument, dan zijn we daar nieuwsgierig naar: </t>
  </si>
  <si>
    <t xml:space="preserve">Reinier Goedhart, e-mail: r.goedhart@poraad.nl </t>
  </si>
  <si>
    <t>overdracht</t>
  </si>
  <si>
    <t>van SWV</t>
  </si>
  <si>
    <r>
      <t xml:space="preserve">Het model is beveiligd met het wachtwoord: </t>
    </r>
    <r>
      <rPr>
        <b/>
        <sz val="11"/>
        <rFont val="Calibri"/>
        <family val="2"/>
      </rPr>
      <t>poraad</t>
    </r>
    <r>
      <rPr>
        <sz val="11"/>
        <rFont val="Calibri"/>
        <family val="2"/>
      </rPr>
      <t xml:space="preserve"> onder Start/Opmaak/Blad beveiligen.</t>
    </r>
  </si>
  <si>
    <t xml:space="preserve">Bé Keizer, e-mail: be.keizer@wxs.nl </t>
  </si>
  <si>
    <t>Werkblad Tabellen (tab)</t>
  </si>
  <si>
    <t>extra voor regulier MG afdeling</t>
  </si>
  <si>
    <t xml:space="preserve">OBP </t>
  </si>
  <si>
    <t>groeibudget</t>
  </si>
  <si>
    <t>nieuwe TLV's</t>
  </si>
  <si>
    <t>uitschrijvingen</t>
  </si>
  <si>
    <t xml:space="preserve"> basis</t>
  </si>
  <si>
    <t>mat. bek.</t>
  </si>
  <si>
    <t>Totaal pers</t>
  </si>
  <si>
    <t>Totaal mat</t>
  </si>
  <si>
    <t>BEKOSTIGING TUSSENTIJDSE GROEI PERSONEEL EN MATERIEEL</t>
  </si>
  <si>
    <t>Kortheidshalve worden de ondersteuningscategorien laag, midden en hoog in de hierna volgende werkbladen aangeduid als cat 1, cat 2 resp. cat 3.</t>
  </si>
  <si>
    <t>De werking van de groeiregeling</t>
  </si>
  <si>
    <t xml:space="preserve">Bovendien moet de groei verminderd worden met de leerlingen die in dezelfde periode uitgeschreven worden. Niet alleen uitgeschreven bij de betreffende school, maar uitgeschreven worden uit het SO cluster 3 en 4 als zodanig. Als een leerling overgaat van SO naar VSO is er ook sprake van uitschrijving uit het SO en inschrijving in het VSO waarvoor een nieuwe TLV van het SWV VO nodig is. Leerlingen die uitgeschreven worden omdat ze overgaan naar een andere school voor SO resp. VSO van cluster 3 en 4 (doorstroom, geen uitstroom), blijven in dit kader dus buiten beschouwing. </t>
  </si>
  <si>
    <t>Instroom SWV-BRIN</t>
  </si>
  <si>
    <t>Uitstroom SWV-BRIN</t>
  </si>
  <si>
    <t>TOTAAL</t>
  </si>
  <si>
    <t>groei</t>
  </si>
  <si>
    <t>PO0001</t>
  </si>
  <si>
    <t>00KM</t>
  </si>
  <si>
    <t>01AI</t>
  </si>
  <si>
    <t>01AJ</t>
  </si>
  <si>
    <t>01UC</t>
  </si>
  <si>
    <t>04AK</t>
  </si>
  <si>
    <t>04EY</t>
  </si>
  <si>
    <t>08PQ</t>
  </si>
  <si>
    <t>23XK</t>
  </si>
  <si>
    <t>26MN</t>
  </si>
  <si>
    <t>26MW</t>
  </si>
  <si>
    <t>26NC</t>
  </si>
  <si>
    <t>26NU</t>
  </si>
  <si>
    <t>PO2001</t>
  </si>
  <si>
    <t>02YR</t>
  </si>
  <si>
    <t>14WT</t>
  </si>
  <si>
    <t>19SO</t>
  </si>
  <si>
    <t>19TZ</t>
  </si>
  <si>
    <t>19VO</t>
  </si>
  <si>
    <t>19WD</t>
  </si>
  <si>
    <t>20BG</t>
  </si>
  <si>
    <t>26MU</t>
  </si>
  <si>
    <t>26NL</t>
  </si>
  <si>
    <t>PO2101</t>
  </si>
  <si>
    <t>00LD</t>
  </si>
  <si>
    <t>00MU</t>
  </si>
  <si>
    <t>02EP</t>
  </si>
  <si>
    <t>02XF</t>
  </si>
  <si>
    <t>02YN</t>
  </si>
  <si>
    <t>03PB</t>
  </si>
  <si>
    <t>06SV</t>
  </si>
  <si>
    <t>08ST</t>
  </si>
  <si>
    <t>16TF</t>
  </si>
  <si>
    <t>19TX</t>
  </si>
  <si>
    <t>23JT</t>
  </si>
  <si>
    <t>26LD</t>
  </si>
  <si>
    <t>26MC</t>
  </si>
  <si>
    <t>PO2201</t>
  </si>
  <si>
    <t>PO2202</t>
  </si>
  <si>
    <t>00SU</t>
  </si>
  <si>
    <t>PO2203</t>
  </si>
  <si>
    <t>19SK</t>
  </si>
  <si>
    <t>23HU</t>
  </si>
  <si>
    <t>PO2301</t>
  </si>
  <si>
    <t>01FX</t>
  </si>
  <si>
    <t>01RE</t>
  </si>
  <si>
    <t>02GD</t>
  </si>
  <si>
    <t>19QO</t>
  </si>
  <si>
    <t>PO2302</t>
  </si>
  <si>
    <t>00RL</t>
  </si>
  <si>
    <t>00ZN</t>
  </si>
  <si>
    <t>01CN</t>
  </si>
  <si>
    <t>01JH</t>
  </si>
  <si>
    <t>01WX</t>
  </si>
  <si>
    <t>18QP</t>
  </si>
  <si>
    <t>19LZ</t>
  </si>
  <si>
    <t>19VD</t>
  </si>
  <si>
    <t>PO2303</t>
  </si>
  <si>
    <t>02GM</t>
  </si>
  <si>
    <t>14XF</t>
  </si>
  <si>
    <t>19SY</t>
  </si>
  <si>
    <t>PO2304</t>
  </si>
  <si>
    <t>06RJ</t>
  </si>
  <si>
    <t>16QX</t>
  </si>
  <si>
    <t>PO2305</t>
  </si>
  <si>
    <t>02CP</t>
  </si>
  <si>
    <t>05PZ</t>
  </si>
  <si>
    <t>19QK</t>
  </si>
  <si>
    <t>26NR</t>
  </si>
  <si>
    <t>PO2401</t>
  </si>
  <si>
    <t>05LW</t>
  </si>
  <si>
    <t>23FA</t>
  </si>
  <si>
    <t>23GL</t>
  </si>
  <si>
    <t>30EF</t>
  </si>
  <si>
    <t>PO2402</t>
  </si>
  <si>
    <t>PO2403</t>
  </si>
  <si>
    <t>03RH</t>
  </si>
  <si>
    <t>14WS</t>
  </si>
  <si>
    <t>15MR</t>
  </si>
  <si>
    <t>23VR</t>
  </si>
  <si>
    <t>PO2501</t>
  </si>
  <si>
    <t>04EJ</t>
  </si>
  <si>
    <t>19TG</t>
  </si>
  <si>
    <t>PO2502</t>
  </si>
  <si>
    <t>00SO</t>
  </si>
  <si>
    <t>PO2503</t>
  </si>
  <si>
    <t>01GF</t>
  </si>
  <si>
    <t>05MF</t>
  </si>
  <si>
    <t>14OP</t>
  </si>
  <si>
    <t>22ML</t>
  </si>
  <si>
    <t>PO2504</t>
  </si>
  <si>
    <t>04AN</t>
  </si>
  <si>
    <t>14RB</t>
  </si>
  <si>
    <t>PO2505</t>
  </si>
  <si>
    <t>02VX</t>
  </si>
  <si>
    <t>16TL</t>
  </si>
  <si>
    <t>20OJ</t>
  </si>
  <si>
    <t>24HY</t>
  </si>
  <si>
    <t>PO2506</t>
  </si>
  <si>
    <t>00ON</t>
  </si>
  <si>
    <t>00TO</t>
  </si>
  <si>
    <t>01JE</t>
  </si>
  <si>
    <t>03IJ</t>
  </si>
  <si>
    <t>PO2507</t>
  </si>
  <si>
    <t>00OS</t>
  </si>
  <si>
    <t>02RO</t>
  </si>
  <si>
    <t>02RV</t>
  </si>
  <si>
    <t>04EP</t>
  </si>
  <si>
    <t>21IZ</t>
  </si>
  <si>
    <t>PO2508</t>
  </si>
  <si>
    <t>02RF</t>
  </si>
  <si>
    <t>02SK</t>
  </si>
  <si>
    <t>07IC</t>
  </si>
  <si>
    <t>PO2509</t>
  </si>
  <si>
    <t>16OJ</t>
  </si>
  <si>
    <t>18ZJ</t>
  </si>
  <si>
    <t>PO2510</t>
  </si>
  <si>
    <t>22NX</t>
  </si>
  <si>
    <t>PO2601</t>
  </si>
  <si>
    <t>00PQ</t>
  </si>
  <si>
    <t>00VV</t>
  </si>
  <si>
    <t>02YT</t>
  </si>
  <si>
    <t>03ND</t>
  </si>
  <si>
    <t>04BF</t>
  </si>
  <si>
    <t>26LF</t>
  </si>
  <si>
    <t>PO2602</t>
  </si>
  <si>
    <t>01TQ</t>
  </si>
  <si>
    <t>02AC</t>
  </si>
  <si>
    <t>02YP</t>
  </si>
  <si>
    <t>19SU</t>
  </si>
  <si>
    <t>19TJ</t>
  </si>
  <si>
    <t>PO2603</t>
  </si>
  <si>
    <t>00AW</t>
  </si>
  <si>
    <t>01OZ</t>
  </si>
  <si>
    <t>PO2604</t>
  </si>
  <si>
    <t>00NT</t>
  </si>
  <si>
    <t>05YX</t>
  </si>
  <si>
    <t>20YN</t>
  </si>
  <si>
    <t>PO2605</t>
  </si>
  <si>
    <t>05PE</t>
  </si>
  <si>
    <t>PO2701</t>
  </si>
  <si>
    <t>07IT</t>
  </si>
  <si>
    <t>PO2702</t>
  </si>
  <si>
    <t>04GJ</t>
  </si>
  <si>
    <t>15DZ</t>
  </si>
  <si>
    <t>PO2703</t>
  </si>
  <si>
    <t>01LB</t>
  </si>
  <si>
    <t>PO2704</t>
  </si>
  <si>
    <t>01MI</t>
  </si>
  <si>
    <t>02EJ</t>
  </si>
  <si>
    <t>05XA</t>
  </si>
  <si>
    <t>09QN</t>
  </si>
  <si>
    <t>18BV</t>
  </si>
  <si>
    <t>18EC</t>
  </si>
  <si>
    <t>18IS</t>
  </si>
  <si>
    <t>18LW</t>
  </si>
  <si>
    <t>20WW</t>
  </si>
  <si>
    <t>20YC</t>
  </si>
  <si>
    <t>PO2705</t>
  </si>
  <si>
    <t>01KX</t>
  </si>
  <si>
    <t>14UA</t>
  </si>
  <si>
    <t>16KI</t>
  </si>
  <si>
    <t>PO2706</t>
  </si>
  <si>
    <t>12QB</t>
  </si>
  <si>
    <t>20WU</t>
  </si>
  <si>
    <t>PO2707</t>
  </si>
  <si>
    <t>20WV</t>
  </si>
  <si>
    <t>20XV</t>
  </si>
  <si>
    <t>20YD</t>
  </si>
  <si>
    <t>23JU</t>
  </si>
  <si>
    <t>PO2708</t>
  </si>
  <si>
    <t>20WX</t>
  </si>
  <si>
    <t>PO2709</t>
  </si>
  <si>
    <t>00SL</t>
  </si>
  <si>
    <t>PO2710</t>
  </si>
  <si>
    <t>PO2711</t>
  </si>
  <si>
    <t>PO2801</t>
  </si>
  <si>
    <t>00OQ</t>
  </si>
  <si>
    <t>00SI</t>
  </si>
  <si>
    <t>14MY</t>
  </si>
  <si>
    <t>19OV</t>
  </si>
  <si>
    <t>PO2802</t>
  </si>
  <si>
    <t>00PZ</t>
  </si>
  <si>
    <t>01OY</t>
  </si>
  <si>
    <t>02YJ</t>
  </si>
  <si>
    <t>16VG</t>
  </si>
  <si>
    <t>17WK</t>
  </si>
  <si>
    <t>20KP</t>
  </si>
  <si>
    <t>20RX</t>
  </si>
  <si>
    <t>20VT</t>
  </si>
  <si>
    <t>PO2803</t>
  </si>
  <si>
    <t>PO2804</t>
  </si>
  <si>
    <t>01PE</t>
  </si>
  <si>
    <t>PO2805</t>
  </si>
  <si>
    <t>18KC</t>
  </si>
  <si>
    <t>20RL</t>
  </si>
  <si>
    <t>PO2806</t>
  </si>
  <si>
    <t>02XM</t>
  </si>
  <si>
    <t>04AD</t>
  </si>
  <si>
    <t>20RI</t>
  </si>
  <si>
    <t>20RJ</t>
  </si>
  <si>
    <t>20RK</t>
  </si>
  <si>
    <t>20RT</t>
  </si>
  <si>
    <t>PO2807</t>
  </si>
  <si>
    <t>19QU</t>
  </si>
  <si>
    <t>PO2808</t>
  </si>
  <si>
    <t>18BD</t>
  </si>
  <si>
    <t>PO2809</t>
  </si>
  <si>
    <t>00KK</t>
  </si>
  <si>
    <t>14OH</t>
  </si>
  <si>
    <t>PO2810</t>
  </si>
  <si>
    <t>21SG</t>
  </si>
  <si>
    <t>PO2811</t>
  </si>
  <si>
    <t>PO2812</t>
  </si>
  <si>
    <t>19UQ</t>
  </si>
  <si>
    <t>PO2813</t>
  </si>
  <si>
    <t>04EF</t>
  </si>
  <si>
    <t>PO2814</t>
  </si>
  <si>
    <t>15KH</t>
  </si>
  <si>
    <t>19XZ</t>
  </si>
  <si>
    <t>PO2815</t>
  </si>
  <si>
    <t>02DE</t>
  </si>
  <si>
    <t>02GA</t>
  </si>
  <si>
    <t>03HW</t>
  </si>
  <si>
    <t>20IX</t>
  </si>
  <si>
    <t>20JE</t>
  </si>
  <si>
    <t>20JG</t>
  </si>
  <si>
    <t>20JM</t>
  </si>
  <si>
    <t>PO2816</t>
  </si>
  <si>
    <t>23GY</t>
  </si>
  <si>
    <t>26MR</t>
  </si>
  <si>
    <t>PO2817</t>
  </si>
  <si>
    <t>PO2818</t>
  </si>
  <si>
    <t>16LO</t>
  </si>
  <si>
    <t>20KH</t>
  </si>
  <si>
    <t>00OJ</t>
  </si>
  <si>
    <t>02CK</t>
  </si>
  <si>
    <t>PO2902</t>
  </si>
  <si>
    <t>02RH</t>
  </si>
  <si>
    <t>07WD</t>
  </si>
  <si>
    <t>14PR</t>
  </si>
  <si>
    <t>26NN</t>
  </si>
  <si>
    <t>PO2903</t>
  </si>
  <si>
    <t>05HS</t>
  </si>
  <si>
    <t>PO3001</t>
  </si>
  <si>
    <t>PO3002</t>
  </si>
  <si>
    <t>02SZ</t>
  </si>
  <si>
    <t>21RO</t>
  </si>
  <si>
    <t>PO3003</t>
  </si>
  <si>
    <t>02RK</t>
  </si>
  <si>
    <t>02ZX</t>
  </si>
  <si>
    <t>16SN</t>
  </si>
  <si>
    <t>18CZ</t>
  </si>
  <si>
    <t>PO3004</t>
  </si>
  <si>
    <t>03XK</t>
  </si>
  <si>
    <t>PO3005</t>
  </si>
  <si>
    <t>01PD</t>
  </si>
  <si>
    <t>21GN</t>
  </si>
  <si>
    <t>PO3006</t>
  </si>
  <si>
    <t>00RT</t>
  </si>
  <si>
    <t>01PA</t>
  </si>
  <si>
    <t>02SW</t>
  </si>
  <si>
    <t>14NA</t>
  </si>
  <si>
    <t>14OT</t>
  </si>
  <si>
    <t>19ES</t>
  </si>
  <si>
    <t>PO3007</t>
  </si>
  <si>
    <t>10OL</t>
  </si>
  <si>
    <t>16SO</t>
  </si>
  <si>
    <t>19HT</t>
  </si>
  <si>
    <t>PO3008</t>
  </si>
  <si>
    <t>05HJ</t>
  </si>
  <si>
    <t>14VL</t>
  </si>
  <si>
    <t>17GQ</t>
  </si>
  <si>
    <t>PO3009</t>
  </si>
  <si>
    <t>00LH</t>
  </si>
  <si>
    <t>01PJ</t>
  </si>
  <si>
    <t>PO3010</t>
  </si>
  <si>
    <t>PO3101</t>
  </si>
  <si>
    <t>00UT</t>
  </si>
  <si>
    <t>01UQ</t>
  </si>
  <si>
    <t>02QV</t>
  </si>
  <si>
    <t>22OH</t>
  </si>
  <si>
    <t>PO3102</t>
  </si>
  <si>
    <t>01UO</t>
  </si>
  <si>
    <t>17IP</t>
  </si>
  <si>
    <t>PO3103</t>
  </si>
  <si>
    <t>PO3104</t>
  </si>
  <si>
    <t>01RB</t>
  </si>
  <si>
    <t>12QN</t>
  </si>
  <si>
    <t>PO3105</t>
  </si>
  <si>
    <t>00SH</t>
  </si>
  <si>
    <t>14VR</t>
  </si>
  <si>
    <t>17LV</t>
  </si>
  <si>
    <t>PO3106</t>
  </si>
  <si>
    <t>16PB</t>
  </si>
  <si>
    <t>20IF</t>
  </si>
  <si>
    <t>VO0001</t>
  </si>
  <si>
    <t>01QH</t>
  </si>
  <si>
    <t>26NE</t>
  </si>
  <si>
    <t>VO2001</t>
  </si>
  <si>
    <t>00ZF</t>
  </si>
  <si>
    <t>02EY</t>
  </si>
  <si>
    <t>02YL</t>
  </si>
  <si>
    <t>02YM</t>
  </si>
  <si>
    <t>14OR</t>
  </si>
  <si>
    <t>VO2002</t>
  </si>
  <si>
    <t>00RS</t>
  </si>
  <si>
    <t>26MK</t>
  </si>
  <si>
    <t>VO2101</t>
  </si>
  <si>
    <t>03TV</t>
  </si>
  <si>
    <t>07IQ</t>
  </si>
  <si>
    <t>17JJ</t>
  </si>
  <si>
    <t>VO2102</t>
  </si>
  <si>
    <t>02YU</t>
  </si>
  <si>
    <t>VO2103</t>
  </si>
  <si>
    <t>VO2201</t>
  </si>
  <si>
    <t>VO2202</t>
  </si>
  <si>
    <t>02PQ</t>
  </si>
  <si>
    <t>VO2203</t>
  </si>
  <si>
    <t>02KX</t>
  </si>
  <si>
    <t>VO2301</t>
  </si>
  <si>
    <t>00AO</t>
  </si>
  <si>
    <t>23KF</t>
  </si>
  <si>
    <t>VO2302</t>
  </si>
  <si>
    <t>02RM</t>
  </si>
  <si>
    <t>VO2303</t>
  </si>
  <si>
    <t>VO2305</t>
  </si>
  <si>
    <t>23GK</t>
  </si>
  <si>
    <t>VO2307</t>
  </si>
  <si>
    <t>VO2401</t>
  </si>
  <si>
    <t>21EJ</t>
  </si>
  <si>
    <t>VO2402</t>
  </si>
  <si>
    <t>VO2403</t>
  </si>
  <si>
    <t>VO2501</t>
  </si>
  <si>
    <t>04YK</t>
  </si>
  <si>
    <t>14PG</t>
  </si>
  <si>
    <t>VO2502</t>
  </si>
  <si>
    <t>01BS</t>
  </si>
  <si>
    <t>01JR</t>
  </si>
  <si>
    <t>23GH</t>
  </si>
  <si>
    <t>23GJ</t>
  </si>
  <si>
    <t>VO2503</t>
  </si>
  <si>
    <t>03AE</t>
  </si>
  <si>
    <t>VO2505</t>
  </si>
  <si>
    <t>18XY</t>
  </si>
  <si>
    <t>VO2506</t>
  </si>
  <si>
    <t>03RM</t>
  </si>
  <si>
    <t>16QF</t>
  </si>
  <si>
    <t>16QL</t>
  </si>
  <si>
    <t>22OG</t>
  </si>
  <si>
    <t>VO2507</t>
  </si>
  <si>
    <t>22OB</t>
  </si>
  <si>
    <t>VO2508</t>
  </si>
  <si>
    <t>VO2509</t>
  </si>
  <si>
    <t>VO2510</t>
  </si>
  <si>
    <t>01KI</t>
  </si>
  <si>
    <t>VO2511</t>
  </si>
  <si>
    <t>VO2601</t>
  </si>
  <si>
    <t>14RZ</t>
  </si>
  <si>
    <t>VO2602</t>
  </si>
  <si>
    <t>VO2603</t>
  </si>
  <si>
    <t>VO2604</t>
  </si>
  <si>
    <t>VO2605</t>
  </si>
  <si>
    <t>VO2701</t>
  </si>
  <si>
    <t>VO2702</t>
  </si>
  <si>
    <t>02SJ</t>
  </si>
  <si>
    <t>VO2703</t>
  </si>
  <si>
    <t>00TD</t>
  </si>
  <si>
    <t>VO2704</t>
  </si>
  <si>
    <t>VO2705</t>
  </si>
  <si>
    <t>VO2706</t>
  </si>
  <si>
    <t>21EN</t>
  </si>
  <si>
    <t>VO2707</t>
  </si>
  <si>
    <t>VO2708</t>
  </si>
  <si>
    <t>VO2709</t>
  </si>
  <si>
    <t>VO2710</t>
  </si>
  <si>
    <t>VO2801</t>
  </si>
  <si>
    <t>VO2802</t>
  </si>
  <si>
    <t>VO2803</t>
  </si>
  <si>
    <t>VO2804</t>
  </si>
  <si>
    <t>00RK</t>
  </si>
  <si>
    <t>VO2805</t>
  </si>
  <si>
    <t>VO2806</t>
  </si>
  <si>
    <t>VO2807</t>
  </si>
  <si>
    <t>VO2808</t>
  </si>
  <si>
    <t>VO2809</t>
  </si>
  <si>
    <t>VO2810</t>
  </si>
  <si>
    <t>26LY</t>
  </si>
  <si>
    <t>VO2811</t>
  </si>
  <si>
    <t>VO2812</t>
  </si>
  <si>
    <t>VO2813</t>
  </si>
  <si>
    <t>VO2814</t>
  </si>
  <si>
    <t>VO2901</t>
  </si>
  <si>
    <t>VO2902</t>
  </si>
  <si>
    <t>VO2903</t>
  </si>
  <si>
    <t>VO3001</t>
  </si>
  <si>
    <t>VO3002</t>
  </si>
  <si>
    <t>VO3003</t>
  </si>
  <si>
    <t>01UB</t>
  </si>
  <si>
    <t>VO3004</t>
  </si>
  <si>
    <t>VO3005</t>
  </si>
  <si>
    <t>VO3006</t>
  </si>
  <si>
    <t>VO3007</t>
  </si>
  <si>
    <t>VO3008</t>
  </si>
  <si>
    <t>VO3009</t>
  </si>
  <si>
    <t>VO3101</t>
  </si>
  <si>
    <t>VO3102</t>
  </si>
  <si>
    <t>00KX</t>
  </si>
  <si>
    <t>VO3103</t>
  </si>
  <si>
    <t>VO3104</t>
  </si>
  <si>
    <t>VO3105</t>
  </si>
  <si>
    <t>14YY</t>
  </si>
  <si>
    <t>VO3106</t>
  </si>
  <si>
    <t>vn</t>
  </si>
  <si>
    <t>SWV_lrl</t>
  </si>
  <si>
    <t>BRIN</t>
  </si>
  <si>
    <t>naam_kort</t>
  </si>
  <si>
    <t>adres</t>
  </si>
  <si>
    <t>postcode_vest</t>
  </si>
  <si>
    <t>naam_gemeente_vest</t>
  </si>
  <si>
    <t>nr_bevoegd_gezag</t>
  </si>
  <si>
    <t>Reformatorisch Samenwerkingsverband PO</t>
  </si>
  <si>
    <t>VSO ZMOK De Bolster</t>
  </si>
  <si>
    <t>Beelelaan 6</t>
  </si>
  <si>
    <t>7383BH</t>
  </si>
  <si>
    <t>Voorst</t>
  </si>
  <si>
    <t>Stichting Samenwerkingsverband PO 20-01</t>
  </si>
  <si>
    <t>Mozartlaan 150</t>
  </si>
  <si>
    <t>3055KM</t>
  </si>
  <si>
    <t>Rotterdam</t>
  </si>
  <si>
    <t>Stg. Samenwerkingsverband Passend Onderwijs PO Friesland 2101</t>
  </si>
  <si>
    <t>Dr. L.L. Zamenhoflaan 5</t>
  </si>
  <si>
    <t>3312AX</t>
  </si>
  <si>
    <t>Dordrecht</t>
  </si>
  <si>
    <t>Samenwerkingsverband PO Noord-Drenthe.</t>
  </si>
  <si>
    <t>Attendiz</t>
  </si>
  <si>
    <t>Welbergweg 20</t>
  </si>
  <si>
    <t>7556PE</t>
  </si>
  <si>
    <t>Hengelo</t>
  </si>
  <si>
    <t>Stichting samenwerkingsverband 22-02</t>
  </si>
  <si>
    <t>Herman Broerenschool</t>
  </si>
  <si>
    <t>Keulsebaan 508</t>
  </si>
  <si>
    <t>6045GL</t>
  </si>
  <si>
    <t>Roermond</t>
  </si>
  <si>
    <t>SWV PO Hoogeveen, Meppel, Steenwijk e.o.</t>
  </si>
  <si>
    <t>School Lyndensteyn</t>
  </si>
  <si>
    <t>Hoofdstraat 1</t>
  </si>
  <si>
    <t>9244CL</t>
  </si>
  <si>
    <t>Opsterland</t>
  </si>
  <si>
    <t>Samenwerkingsverband Twente Noord PO</t>
  </si>
  <si>
    <t>Blaarthemseweg 83</t>
  </si>
  <si>
    <t>5502JT</t>
  </si>
  <si>
    <t>Veldhoven</t>
  </si>
  <si>
    <t>Stichting Samenwerkingsverband 23-02</t>
  </si>
  <si>
    <t>Marderleane 3</t>
  </si>
  <si>
    <t>8572WG</t>
  </si>
  <si>
    <t>De Friese Meren</t>
  </si>
  <si>
    <t>Sine Limite, Cooperatie Passend Ond. Deventer</t>
  </si>
  <si>
    <t>Prof Dr Leo Kannerschool</t>
  </si>
  <si>
    <t>Endegeesterstraatweg 26</t>
  </si>
  <si>
    <t>2342AK</t>
  </si>
  <si>
    <t>Oegstgeest</t>
  </si>
  <si>
    <t>Samenwerkingsverband PO Veld Vaart &amp; Vecht</t>
  </si>
  <si>
    <t>Klimopschool</t>
  </si>
  <si>
    <t>Grevelingenstraat 10</t>
  </si>
  <si>
    <t>4335XG</t>
  </si>
  <si>
    <t>Middelburg</t>
  </si>
  <si>
    <t>Stichting Passend Onderwijs 23-05</t>
  </si>
  <si>
    <t>Hengstdal 2</t>
  </si>
  <si>
    <t>6522JV</t>
  </si>
  <si>
    <t>Nijmegen</t>
  </si>
  <si>
    <t>Stichting Leerlingzorg Primair Onderwijs Almere</t>
  </si>
  <si>
    <t>Korte Vlietsch voor ZMLK</t>
  </si>
  <si>
    <t>Schubertlaan 131</t>
  </si>
  <si>
    <t>2324CR</t>
  </si>
  <si>
    <t>Leiden</t>
  </si>
  <si>
    <t>Samenwerkingsverband PO Noordoostpolder-Urk</t>
  </si>
  <si>
    <t>Hengstdal 3</t>
  </si>
  <si>
    <t>6574NA</t>
  </si>
  <si>
    <t>Ubbergen</t>
  </si>
  <si>
    <t>Stichting Samenwerkingsverband 24-03</t>
  </si>
  <si>
    <t>De Pels</t>
  </si>
  <si>
    <t>Noordse Parklaan 2</t>
  </si>
  <si>
    <t>3513GV</t>
  </si>
  <si>
    <t>Utrecht</t>
  </si>
  <si>
    <t>Samenwerkingsverband IJssel/Berkel</t>
  </si>
  <si>
    <t>Clara van Sparwoudestr 1</t>
  </si>
  <si>
    <t>2612SP</t>
  </si>
  <si>
    <t>Delft</t>
  </si>
  <si>
    <t>SWV Oost Achterhoek</t>
  </si>
  <si>
    <t>De Stroom</t>
  </si>
  <si>
    <t>Reeweg Zuid 22</t>
  </si>
  <si>
    <t>3317NH</t>
  </si>
  <si>
    <t>SWV Primair Passend Onderwijs Doetinchem</t>
  </si>
  <si>
    <t>Heereweg 100</t>
  </si>
  <si>
    <t>1901ME</t>
  </si>
  <si>
    <t>Castricum</t>
  </si>
  <si>
    <t>Samenwerkingsverband De Liemers PO</t>
  </si>
  <si>
    <t>Talryk</t>
  </si>
  <si>
    <t>Harddraversdijk 26</t>
  </si>
  <si>
    <t>9201HJ</t>
  </si>
  <si>
    <t>Smallingerland</t>
  </si>
  <si>
    <t>St. Samenwerkingsverband Passend Onderwijs Apeldoorn</t>
  </si>
  <si>
    <t>De Sonnewijser</t>
  </si>
  <si>
    <t>Gerrit van der Veenstr 24</t>
  </si>
  <si>
    <t>5348RD</t>
  </si>
  <si>
    <t>Oss</t>
  </si>
  <si>
    <t>Samenwerkingsverband 25-06 PO</t>
  </si>
  <si>
    <t>Severenstraat 18</t>
  </si>
  <si>
    <t>6225AR</t>
  </si>
  <si>
    <t>Maastricht</t>
  </si>
  <si>
    <t>SWV Stromenland PO 2507</t>
  </si>
  <si>
    <t>OZC Orion</t>
  </si>
  <si>
    <t>Simon Smitweg 7</t>
  </si>
  <si>
    <t>2353GA</t>
  </si>
  <si>
    <t>Leiderdorp</t>
  </si>
  <si>
    <t>Coöperatie Betuws Primair Passend Onderwijs U.A.</t>
  </si>
  <si>
    <t>Stichting Mozarthof</t>
  </si>
  <si>
    <t>Mozartlaan 29</t>
  </si>
  <si>
    <t>1217CM</t>
  </si>
  <si>
    <t>Hilversum</t>
  </si>
  <si>
    <t>SWV 25-09 PO</t>
  </si>
  <si>
    <t>Hamalandschool</t>
  </si>
  <si>
    <t>van Ostadestraat 17</t>
  </si>
  <si>
    <t>7131VB</t>
  </si>
  <si>
    <t>Oost Gelre</t>
  </si>
  <si>
    <t>Vereniging van samenwerkingsverband Passen onderwijs Rijn &amp; Gelderse Vallei PO</t>
  </si>
  <si>
    <t>Zuidlaarderbrink 4</t>
  </si>
  <si>
    <t>7812GE</t>
  </si>
  <si>
    <t>Emmen</t>
  </si>
  <si>
    <t>Samenwerkingsverband Utrecht PO</t>
  </si>
  <si>
    <t>De Zevensprong</t>
  </si>
  <si>
    <t>Grote Houtweg 180</t>
  </si>
  <si>
    <t>1944HJ</t>
  </si>
  <si>
    <t>Beverwijk</t>
  </si>
  <si>
    <t>Samenwerkingsverband PO De Eem</t>
  </si>
  <si>
    <t>Talita Koemi School</t>
  </si>
  <si>
    <t>Burgemeester Daleslaan 1</t>
  </si>
  <si>
    <t>6532CL</t>
  </si>
  <si>
    <t>Samenwerkingsverband PO Zuidoost Utrecht</t>
  </si>
  <si>
    <t>BLO School Lataste</t>
  </si>
  <si>
    <t>Bergerweg 37</t>
  </si>
  <si>
    <t>6085AT</t>
  </si>
  <si>
    <t>Leudal</t>
  </si>
  <si>
    <t>Stichting Passenderwijs</t>
  </si>
  <si>
    <t>Prof Fritz Redlschool</t>
  </si>
  <si>
    <t>Heidelberglaan 100</t>
  </si>
  <si>
    <t>3584CX</t>
  </si>
  <si>
    <t>Profi Pendi</t>
  </si>
  <si>
    <t>00WP</t>
  </si>
  <si>
    <t>Generaal Smutslaan 9</t>
  </si>
  <si>
    <t>5021XA</t>
  </si>
  <si>
    <t>Tilburg</t>
  </si>
  <si>
    <t>Stichting Samenwerkingsverband Kop van Noord-Holland Passend PO</t>
  </si>
  <si>
    <t>De Atlas</t>
  </si>
  <si>
    <t>Vivaldilaan 46</t>
  </si>
  <si>
    <t>9402VE</t>
  </si>
  <si>
    <t>Assen</t>
  </si>
  <si>
    <t>Samenwerkingsverband De Westfriese Knoop</t>
  </si>
  <si>
    <t>Floraparkstraat 390</t>
  </si>
  <si>
    <t>7531HX</t>
  </si>
  <si>
    <t>Enschede</t>
  </si>
  <si>
    <t>Stichting Samenweringsverband Noord-Kennemerland PO</t>
  </si>
  <si>
    <t>Noordweg 14</t>
  </si>
  <si>
    <t>3233AV</t>
  </si>
  <si>
    <t>Westvoorne</t>
  </si>
  <si>
    <t>Samenwerkingsverband Passend Onderwijs Zuid-Kennemerland</t>
  </si>
  <si>
    <t>Dr A Verschoor School</t>
  </si>
  <si>
    <t>Groenelaantje 40</t>
  </si>
  <si>
    <t>8072DD</t>
  </si>
  <si>
    <t>Nunspeet</t>
  </si>
  <si>
    <t>Samenwerkingsverband PO 27-05 Zaanstreek</t>
  </si>
  <si>
    <t>Schreuder College</t>
  </si>
  <si>
    <t>De Villeneuvestraat 24</t>
  </si>
  <si>
    <t>3053ZV</t>
  </si>
  <si>
    <t>Stg. Samenwerkingsverband Waterland Primair Onderwijs</t>
  </si>
  <si>
    <t>'t Iemenschoer</t>
  </si>
  <si>
    <t>Ruijsdaelstraat 49</t>
  </si>
  <si>
    <t>7556WS</t>
  </si>
  <si>
    <t>Samenwerkingsverband Passend Onderwijs Amsterdam/Diemen</t>
  </si>
  <si>
    <t>ZML De Bodde</t>
  </si>
  <si>
    <t>Karel Boddenweg 1</t>
  </si>
  <si>
    <t>5044EL</t>
  </si>
  <si>
    <t>Amstelronde passend onderwijs</t>
  </si>
  <si>
    <t>SO4 De Windroos</t>
  </si>
  <si>
    <t>de Gildekamp 6012</t>
  </si>
  <si>
    <t>6545LX</t>
  </si>
  <si>
    <t>Unita</t>
  </si>
  <si>
    <t>De Ommezwaai</t>
  </si>
  <si>
    <t>Doorwerthlaan 2</t>
  </si>
  <si>
    <t>6825EX</t>
  </si>
  <si>
    <t>Arnhem</t>
  </si>
  <si>
    <t>SWV Passend Onderwijs Haarlemmermeer</t>
  </si>
  <si>
    <t>VSO School Werkenrode</t>
  </si>
  <si>
    <t>Nijmeegsebaan 9</t>
  </si>
  <si>
    <t>6561KE</t>
  </si>
  <si>
    <t>Groesbeek</t>
  </si>
  <si>
    <t>Stichting SWV Passend Onderwijs IJmond</t>
  </si>
  <si>
    <t>SSVO School De Sprong</t>
  </si>
  <si>
    <t>Valkenheide 41</t>
  </si>
  <si>
    <t>3953MC</t>
  </si>
  <si>
    <t>Utrechtse Heuvelrug</t>
  </si>
  <si>
    <t>Samenwerkingsverband Passend Primair Onderwijs regio Leiden</t>
  </si>
  <si>
    <t>Bets Frijlingschool</t>
  </si>
  <si>
    <t>Sportlaan 153</t>
  </si>
  <si>
    <t>1442EC</t>
  </si>
  <si>
    <t>Purmerend</t>
  </si>
  <si>
    <t>Stichting Passend Primair Onderwijs Delft e.o.</t>
  </si>
  <si>
    <t>De Ruimte</t>
  </si>
  <si>
    <t>Oudtburghweg 3</t>
  </si>
  <si>
    <t>1862PX</t>
  </si>
  <si>
    <t>Bergen (NH.)</t>
  </si>
  <si>
    <t>Stichting Samenwerkingsverband Primair Onderwijs Westland</t>
  </si>
  <si>
    <t>Heliomare Onderwijs</t>
  </si>
  <si>
    <t>Relweg 51</t>
  </si>
  <si>
    <t>1949EC</t>
  </si>
  <si>
    <t>Samenwerkingsverband Passend Primair Onderwijs Hoeksche Waard</t>
  </si>
  <si>
    <t>Kraaienest</t>
  </si>
  <si>
    <t>Brasserskade 4</t>
  </si>
  <si>
    <t>2631NC</t>
  </si>
  <si>
    <t>Pijnacker-Nootdorp</t>
  </si>
  <si>
    <t>RiBA</t>
  </si>
  <si>
    <t>Hondsberg 5</t>
  </si>
  <si>
    <t>5062JT</t>
  </si>
  <si>
    <t>Oisterwijk</t>
  </si>
  <si>
    <t>Samenwerkingsverband Passend Primair Onderwijs Rotterdam</t>
  </si>
  <si>
    <t>Emiliusschool</t>
  </si>
  <si>
    <t>Nieuwstraat 72</t>
  </si>
  <si>
    <t>5691AE</t>
  </si>
  <si>
    <t>Son en Breugel</t>
  </si>
  <si>
    <t>Stg. SWV Schiedam, Vlaardingen, Maassluis onderwijs dat past</t>
  </si>
  <si>
    <t>Baden-Powelllaan 1</t>
  </si>
  <si>
    <t>3312AA</t>
  </si>
  <si>
    <t>Stg. Samenwerkingsverband Pas. Ond. Voorne-Putten/Rozenburg Prim. Ond</t>
  </si>
  <si>
    <t>Mortel 1</t>
  </si>
  <si>
    <t>5521TP</t>
  </si>
  <si>
    <t>Eersel</t>
  </si>
  <si>
    <t>Samenwerkingsverband Passend Onderwijs Drechtsteden</t>
  </si>
  <si>
    <t>Sgm Klein Borculo</t>
  </si>
  <si>
    <t>Schoollaan 3</t>
  </si>
  <si>
    <t>7271NS</t>
  </si>
  <si>
    <t>Berkelland</t>
  </si>
  <si>
    <t>Stichting Samenwerkingsverband Passend Primair Onderwijs Dordrecht</t>
  </si>
  <si>
    <t>ZMLK De Maaskei</t>
  </si>
  <si>
    <t>Wessemerweg 3</t>
  </si>
  <si>
    <t>6097NA</t>
  </si>
  <si>
    <t>Maasgouw</t>
  </si>
  <si>
    <t>Stichting SWV Passend Primair Onderwijs Goeree-Overflakkee</t>
  </si>
  <si>
    <t>Wekeromseweg 6</t>
  </si>
  <si>
    <t>6816VC</t>
  </si>
  <si>
    <t>Stichting Samenwerkingsverband PO Duin- en Bollenstreek</t>
  </si>
  <si>
    <t>ZMLK School Klimop</t>
  </si>
  <si>
    <t>Hoflaan 10</t>
  </si>
  <si>
    <t>1217EA</t>
  </si>
  <si>
    <t>Stichting SWV Passend Onderwijs Rijnstreek</t>
  </si>
  <si>
    <t>VSO Parcours</t>
  </si>
  <si>
    <t>St Samenwerkingsverband PO Midden Holland</t>
  </si>
  <si>
    <t>Yulius Onderwijs</t>
  </si>
  <si>
    <t>Boerhaavelaan 2</t>
  </si>
  <si>
    <t>2992KZ</t>
  </si>
  <si>
    <t>Barendrecht</t>
  </si>
  <si>
    <t>Stg. Passend Primair Onderwijs Haaglanden (SPPOH)</t>
  </si>
  <si>
    <t>ZMOK School De Buitenhof</t>
  </si>
  <si>
    <t>Kloosterkensweg 6</t>
  </si>
  <si>
    <t>6419PJ</t>
  </si>
  <si>
    <t>Heerlen</t>
  </si>
  <si>
    <r>
      <t>Samenwerkingsverban</t>
    </r>
    <r>
      <rPr>
        <sz val="10"/>
        <rFont val="Verdana"/>
        <family val="2"/>
      </rPr>
      <t>d Driegang</t>
    </r>
  </si>
  <si>
    <t>De Wijnberg</t>
  </si>
  <si>
    <t>Postweg 88</t>
  </si>
  <si>
    <t>5915HB</t>
  </si>
  <si>
    <t>Venlo</t>
  </si>
  <si>
    <t>Stichting Samenwerkingsverband Passend Onderwijs 28-17 Zoetermeer</t>
  </si>
  <si>
    <t>De Alk</t>
  </si>
  <si>
    <t>Van Harenlaan 23</t>
  </si>
  <si>
    <t>1813KE</t>
  </si>
  <si>
    <t>Alkmaar</t>
  </si>
  <si>
    <t>Stg. SWV passend primair onderwijs Aan Den IJssel</t>
  </si>
  <si>
    <t>Heiligenbergerweg 185</t>
  </si>
  <si>
    <t>3816AJ</t>
  </si>
  <si>
    <t>Amersfoort</t>
  </si>
  <si>
    <t>Mytylschool De Sprienke</t>
  </si>
  <si>
    <t>Vivaldipad 1</t>
  </si>
  <si>
    <t>4462JA</t>
  </si>
  <si>
    <t>Goes</t>
  </si>
  <si>
    <t>Samenwerkingsverband Passend Primair Onderwijs Oosterschelderegio</t>
  </si>
  <si>
    <t>De Wingerd</t>
  </si>
  <si>
    <t>Oosterlaan 147</t>
  </si>
  <si>
    <t>8072BW</t>
  </si>
  <si>
    <t>Stichting Samenwerkingsverband Passend Primair Onderwijs Zeeuws-Vlaanderen</t>
  </si>
  <si>
    <t>Bernardusschool</t>
  </si>
  <si>
    <t>Ruychrocklaan 340</t>
  </si>
  <si>
    <t>2597EE</t>
  </si>
  <si>
    <t>'s-Gravenhage</t>
  </si>
  <si>
    <t>Stichting Passend Onderwijs Brabantse Wal</t>
  </si>
  <si>
    <t>Leidse Buitenschool</t>
  </si>
  <si>
    <t>Duinoordweg 2</t>
  </si>
  <si>
    <t>2224CD</t>
  </si>
  <si>
    <t>Katwijk</t>
  </si>
  <si>
    <t>Samenwerkingsverband Passend Onderwijs Roosendaal-Moerdijk e.o.</t>
  </si>
  <si>
    <t>Caleidoscoop</t>
  </si>
  <si>
    <t>Wilaarderburen 2</t>
  </si>
  <si>
    <t>8924JK</t>
  </si>
  <si>
    <t>Leeuwarden</t>
  </si>
  <si>
    <t>SWV PO 30-03 Optimale Onderwijs Kans</t>
  </si>
  <si>
    <t>Kampheuvellaan 60</t>
  </si>
  <si>
    <t>7351DA</t>
  </si>
  <si>
    <t>Apeldoorn</t>
  </si>
  <si>
    <t>Passend Onderwijs  PO 30-04</t>
  </si>
  <si>
    <t>Koetsveldschool</t>
  </si>
  <si>
    <t>Zwaardvegersgaarde 25</t>
  </si>
  <si>
    <t>2542TC</t>
  </si>
  <si>
    <t>Samenwerkingsverband Primair Onderwijs De Meierij</t>
  </si>
  <si>
    <t>OCR Het Roessingh</t>
  </si>
  <si>
    <t>Roessinghsbleekweg 35</t>
  </si>
  <si>
    <t>7522AH</t>
  </si>
  <si>
    <t>Samenwerkingsverband PO 3006</t>
  </si>
  <si>
    <t>Daniel De Brouwerschool</t>
  </si>
  <si>
    <t>Lathmerweg 4</t>
  </si>
  <si>
    <t>7384AN</t>
  </si>
  <si>
    <t>Samenwerkingsverband Passend Onderwijs Eindhoven e.o.</t>
  </si>
  <si>
    <t>Zmok Jozef</t>
  </si>
  <si>
    <t>Pater Kustersweg 3</t>
  </si>
  <si>
    <t>6267NL</t>
  </si>
  <si>
    <t>Eijsden-Margraten</t>
  </si>
  <si>
    <t>Samenwerkingsverband Passend onderwijs PO Helmond-Peelland</t>
  </si>
  <si>
    <t>Mytylschool Ulingshof</t>
  </si>
  <si>
    <t>Ulingshofweg 26</t>
  </si>
  <si>
    <t>5915PM</t>
  </si>
  <si>
    <t>Stichting samenwerkingsverband Passend Onderwijs De Kempen</t>
  </si>
  <si>
    <t>Professor Bronkhorstlaan 22</t>
  </si>
  <si>
    <t>3723MB</t>
  </si>
  <si>
    <t>De Bilt</t>
  </si>
  <si>
    <t>Samenwerkingsverband PO 30-10</t>
  </si>
  <si>
    <t>Galderseweg 87</t>
  </si>
  <si>
    <t>4836AD</t>
  </si>
  <si>
    <t>Breda</t>
  </si>
  <si>
    <t>Stichting SWV Primair passend Onderwijs Noord-Limburg</t>
  </si>
  <si>
    <t>Beukenrode Onderwijs</t>
  </si>
  <si>
    <t>Beukenrodelaan 2</t>
  </si>
  <si>
    <t>3941ZP</t>
  </si>
  <si>
    <t>SWV PO 31-02 Midden Limburg</t>
  </si>
  <si>
    <t>Pa Hoeklaan 2</t>
  </si>
  <si>
    <t>6651TG</t>
  </si>
  <si>
    <t>Druten</t>
  </si>
  <si>
    <t>Stichting Samenwerkingsverband PO Weert-Nederweert</t>
  </si>
  <si>
    <t>Stiemensweg 175</t>
  </si>
  <si>
    <t>6591MD</t>
  </si>
  <si>
    <t>Gennep</t>
  </si>
  <si>
    <t>Stichting Samenwerkingsverband Passend Onderwijs PO Westelijke Mijnstreek</t>
  </si>
  <si>
    <t>Mytylschool Gabriel</t>
  </si>
  <si>
    <t>Klokkenlaan 2</t>
  </si>
  <si>
    <t>5231BA</t>
  </si>
  <si>
    <t>'s-Hertogenbosch</t>
  </si>
  <si>
    <t>Sg. Passend Onderwijs Maastricht en Heuvelland PO</t>
  </si>
  <si>
    <t>02SP</t>
  </si>
  <si>
    <t>Marienwaard 51</t>
  </si>
  <si>
    <t>6222AM</t>
  </si>
  <si>
    <t>Samenwerkingsverband Passend Onderwijs Heerlen e.o.</t>
  </si>
  <si>
    <t>Gezellelaan 13</t>
  </si>
  <si>
    <t>4707CC</t>
  </si>
  <si>
    <t>Roosendaal</t>
  </si>
  <si>
    <t>Citroenvlinder 77</t>
  </si>
  <si>
    <t>7323RC</t>
  </si>
  <si>
    <t>De Klimmer 21</t>
  </si>
  <si>
    <t>9104JT</t>
  </si>
  <si>
    <t>Dantumadiel</t>
  </si>
  <si>
    <t>A J Schreuderschool</t>
  </si>
  <si>
    <t>Guido Gezelleweg 24</t>
  </si>
  <si>
    <t>3076EB</t>
  </si>
  <si>
    <t>Buitenhofdreef 10</t>
  </si>
  <si>
    <t>2625XR</t>
  </si>
  <si>
    <t>Portalis</t>
  </si>
  <si>
    <t>Hoogeweg 9</t>
  </si>
  <si>
    <t>9746TN</t>
  </si>
  <si>
    <t>Groningen</t>
  </si>
  <si>
    <t>Crailoseweg 116</t>
  </si>
  <si>
    <t>1272EX</t>
  </si>
  <si>
    <t>Huizen</t>
  </si>
  <si>
    <t>Prof W J Bladergroenschool</t>
  </si>
  <si>
    <t>Donderslaan 157</t>
  </si>
  <si>
    <t>9728KX</t>
  </si>
  <si>
    <t>Ariane De Ranitz</t>
  </si>
  <si>
    <t>Blauwe-Vogelweg 11</t>
  </si>
  <si>
    <t>3585LK</t>
  </si>
  <si>
    <t>VSO ZMOK School De Sprengen</t>
  </si>
  <si>
    <t>Groteweg 5</t>
  </si>
  <si>
    <t>8191JS</t>
  </si>
  <si>
    <t>Heerde</t>
  </si>
  <si>
    <t>Professor Stoltehof 1</t>
  </si>
  <si>
    <t>5022KE</t>
  </si>
  <si>
    <t>Het Prisma</t>
  </si>
  <si>
    <t>Heijenoordseweg 5A</t>
  </si>
  <si>
    <t>6813GG</t>
  </si>
  <si>
    <t>Tyltylcentrum De Witte Vogel</t>
  </si>
  <si>
    <t>Willem Dreespark 307</t>
  </si>
  <si>
    <t>2531SX</t>
  </si>
  <si>
    <t>De Vaart / Vierbeek College</t>
  </si>
  <si>
    <t>Wijnand van Arnhemweg 1</t>
  </si>
  <si>
    <t>6862XM</t>
  </si>
  <si>
    <t>Renkum</t>
  </si>
  <si>
    <t>Orinocodreef 15</t>
  </si>
  <si>
    <t>3563ST</t>
  </si>
  <si>
    <t>De Lanen 96</t>
  </si>
  <si>
    <t>9204WC</t>
  </si>
  <si>
    <t>St Tarcisiusschool</t>
  </si>
  <si>
    <t>Pater Eijmardweg 19</t>
  </si>
  <si>
    <t>6525RL</t>
  </si>
  <si>
    <t>Het Prisma  (VSO-MG)</t>
  </si>
  <si>
    <t>Heijenoordseweg 5 A</t>
  </si>
  <si>
    <t>De Korenaer</t>
  </si>
  <si>
    <t>Strausslaan 1</t>
  </si>
  <si>
    <t>5653AJ</t>
  </si>
  <si>
    <t>Eindhoven</t>
  </si>
  <si>
    <t>Michaëlschool</t>
  </si>
  <si>
    <t>Schijndelseweg 3</t>
  </si>
  <si>
    <t>5283AB</t>
  </si>
  <si>
    <t>Boxtel</t>
  </si>
  <si>
    <t>Instituut Mr Schats</t>
  </si>
  <si>
    <t>Van Enckevoirtlaan 129</t>
  </si>
  <si>
    <t>3052KR</t>
  </si>
  <si>
    <t>Verlengde Slotlaan 113</t>
  </si>
  <si>
    <t>3707CE</t>
  </si>
  <si>
    <t>Zeist</t>
  </si>
  <si>
    <t>Polstraat 33</t>
  </si>
  <si>
    <t>6942VK</t>
  </si>
  <si>
    <t>Montferland</t>
  </si>
  <si>
    <t>Attleeplantsoen 39</t>
  </si>
  <si>
    <t>3527BA</t>
  </si>
  <si>
    <t>Prisma</t>
  </si>
  <si>
    <t>Boterbloemweg 21B</t>
  </si>
  <si>
    <t>2403TR</t>
  </si>
  <si>
    <t>Alphen aan den Rijn</t>
  </si>
  <si>
    <t>Schoollaan 1</t>
  </si>
  <si>
    <t>Valkstraat 2A</t>
  </si>
  <si>
    <t>6135GC</t>
  </si>
  <si>
    <t>Sittard-Geleen</t>
  </si>
  <si>
    <t>Korczakstraat 1</t>
  </si>
  <si>
    <t>4335ER</t>
  </si>
  <si>
    <t>De Eenhoorn zmlk</t>
  </si>
  <si>
    <t>Eikstraat 36</t>
  </si>
  <si>
    <t>1623LT</t>
  </si>
  <si>
    <t>Hoorn</t>
  </si>
  <si>
    <t>Kerkstraat 53</t>
  </si>
  <si>
    <t>7135JJ</t>
  </si>
  <si>
    <t>De Berkenschutse</t>
  </si>
  <si>
    <t>Sterkselseweg 65</t>
  </si>
  <si>
    <t>5591VE</t>
  </si>
  <si>
    <t>Heeze-Leende</t>
  </si>
  <si>
    <t>De Regenboog</t>
  </si>
  <si>
    <t>Madame Curiestraat 25</t>
  </si>
  <si>
    <t>4532LJ</t>
  </si>
  <si>
    <t>Terneuzen</t>
  </si>
  <si>
    <t>SGM Lichtenbeek (SO - ZML)</t>
  </si>
  <si>
    <t>Magnoliaplein 11</t>
  </si>
  <si>
    <t>7121AM</t>
  </si>
  <si>
    <t>Aalten</t>
  </si>
  <si>
    <t>Spieringweg 801</t>
  </si>
  <si>
    <t>2142ED</t>
  </si>
  <si>
    <t>Haarlemmermeer</t>
  </si>
  <si>
    <t>Hoefblad 9</t>
  </si>
  <si>
    <t>8265GM</t>
  </si>
  <si>
    <t>Kampen</t>
  </si>
  <si>
    <t>Kopjachtplein 19</t>
  </si>
  <si>
    <t>1034JG</t>
  </si>
  <si>
    <t>Amsterdam</t>
  </si>
  <si>
    <t>Parkschool voor ZMOK</t>
  </si>
  <si>
    <t>Ds. Meijerlaan 14</t>
  </si>
  <si>
    <t>2406JD</t>
  </si>
  <si>
    <t>Boslust School voor ZMLK</t>
  </si>
  <si>
    <t>Jhr. Repelaerlaan 2</t>
  </si>
  <si>
    <t>7731AN</t>
  </si>
  <si>
    <t>Ommen</t>
  </si>
  <si>
    <t>De Aventurijn</t>
  </si>
  <si>
    <t>Elzenlaan 10</t>
  </si>
  <si>
    <t>9422ES</t>
  </si>
  <si>
    <t>Midden-Drenthe</t>
  </si>
  <si>
    <t>Altra College</t>
  </si>
  <si>
    <t>Konijnenstraat 7</t>
  </si>
  <si>
    <t>1016SL</t>
  </si>
  <si>
    <t>De Meerpaal ZMLK/Linie College</t>
  </si>
  <si>
    <t>Cederhout 1</t>
  </si>
  <si>
    <t>1787RC</t>
  </si>
  <si>
    <t>Den Helder</t>
  </si>
  <si>
    <t>De Koperakker</t>
  </si>
  <si>
    <t>Montenslaan 2A</t>
  </si>
  <si>
    <t>4891SN</t>
  </si>
  <si>
    <t>Zundert</t>
  </si>
  <si>
    <t>Elimschool</t>
  </si>
  <si>
    <t>Luttenbergerweg 11</t>
  </si>
  <si>
    <t>7447PB</t>
  </si>
  <si>
    <t>Hellendoorn</t>
  </si>
  <si>
    <t>Piet Bakkerschool</t>
  </si>
  <si>
    <t>Plevierenpad 3</t>
  </si>
  <si>
    <t>8601XC</t>
  </si>
  <si>
    <t>Sudwest Fryslan</t>
  </si>
  <si>
    <t>De Schelp</t>
  </si>
  <si>
    <t>Nieuwe Landstraat 12</t>
  </si>
  <si>
    <t>2021DE</t>
  </si>
  <si>
    <t>Haarlem</t>
  </si>
  <si>
    <t>Vlokhovenseweg 41A</t>
  </si>
  <si>
    <t>5625WT</t>
  </si>
  <si>
    <t>De Parkschool</t>
  </si>
  <si>
    <t>Onderste Sittarderweg 4</t>
  </si>
  <si>
    <t>6141AZ</t>
  </si>
  <si>
    <t>De Duinpieper</t>
  </si>
  <si>
    <t>Stakman Bossestraat 79</t>
  </si>
  <si>
    <t>2203GH</t>
  </si>
  <si>
    <t>Noordwijk</t>
  </si>
  <si>
    <t>School Bleyburgh</t>
  </si>
  <si>
    <t>Maaslaan 6</t>
  </si>
  <si>
    <t>3363CJ</t>
  </si>
  <si>
    <t>Sliedrecht</t>
  </si>
  <si>
    <t>Hengstdal 4</t>
  </si>
  <si>
    <t>Metaallaan 255</t>
  </si>
  <si>
    <t>9743BV</t>
  </si>
  <si>
    <t>Heijenoordseweg 9</t>
  </si>
  <si>
    <t>Deltaschool</t>
  </si>
  <si>
    <t>Naereboutstraat 24</t>
  </si>
  <si>
    <t>4461GT</t>
  </si>
  <si>
    <t>Jan Hein Donnerschool</t>
  </si>
  <si>
    <t>Rudolphlaan 5</t>
  </si>
  <si>
    <t>3794MZ</t>
  </si>
  <si>
    <t>Barneveld</t>
  </si>
  <si>
    <t>Europalaan 89</t>
  </si>
  <si>
    <t>3526KP</t>
  </si>
  <si>
    <t>Adelante Onderwijs</t>
  </si>
  <si>
    <t>Onderstestraat 29</t>
  </si>
  <si>
    <t>6301KA</t>
  </si>
  <si>
    <t>Valkenburg aan de Geul</t>
  </si>
  <si>
    <t>Zonnebloemschool</t>
  </si>
  <si>
    <t>Geneveplein 1</t>
  </si>
  <si>
    <t>8303JZ</t>
  </si>
  <si>
    <t>Noordoostpolder</t>
  </si>
  <si>
    <t>De Verbetering 5</t>
  </si>
  <si>
    <t>9744DZ</t>
  </si>
  <si>
    <t>Bemelergrubbe 5</t>
  </si>
  <si>
    <t>6226NK</t>
  </si>
  <si>
    <t>Aletta Jacobslaan 7</t>
  </si>
  <si>
    <t>1442AG</t>
  </si>
  <si>
    <t>De Keerkring</t>
  </si>
  <si>
    <t>Chaplinstrook 2- 6</t>
  </si>
  <si>
    <t>2726SK</t>
  </si>
  <si>
    <t>Zoetermeer</t>
  </si>
  <si>
    <t>De Zevenster</t>
  </si>
  <si>
    <t>de Doelen 1011</t>
  </si>
  <si>
    <t>8233GP</t>
  </si>
  <si>
    <t>Lelystad</t>
  </si>
  <si>
    <t>Dynamica Onderwijs</t>
  </si>
  <si>
    <t>Molenwerf 1C</t>
  </si>
  <si>
    <t>1541WR</t>
  </si>
  <si>
    <t>Zaanstad</t>
  </si>
  <si>
    <t>De Kameleon</t>
  </si>
  <si>
    <t>Gerard ter Borchstraat 51</t>
  </si>
  <si>
    <t>4703NL</t>
  </si>
  <si>
    <t>Lageweg 4</t>
  </si>
  <si>
    <t>3815VG</t>
  </si>
  <si>
    <t>Heistraat 78</t>
  </si>
  <si>
    <t>6467LR</t>
  </si>
  <si>
    <t>Kerkrade</t>
  </si>
  <si>
    <t>De Toekomst</t>
  </si>
  <si>
    <t>Asakkerweg 5</t>
  </si>
  <si>
    <t>6718ZE</t>
  </si>
  <si>
    <t>Ede</t>
  </si>
  <si>
    <t>Kristallis</t>
  </si>
  <si>
    <t>Hatertseweg 400</t>
  </si>
  <si>
    <t>6533GV</t>
  </si>
  <si>
    <t>van Goghlaan 3</t>
  </si>
  <si>
    <t>7901GK</t>
  </si>
  <si>
    <t>Hoogeveen</t>
  </si>
  <si>
    <t>Mytylschool</t>
  </si>
  <si>
    <t>Toledolaan 4</t>
  </si>
  <si>
    <t>5629CC</t>
  </si>
  <si>
    <t>De Rank</t>
  </si>
  <si>
    <t>Klokhuislaan 4</t>
  </si>
  <si>
    <t>9201JE</t>
  </si>
  <si>
    <t>Thorbeckelaan 49</t>
  </si>
  <si>
    <t>3842DP</t>
  </si>
  <si>
    <t>Harderwijk</t>
  </si>
  <si>
    <t>De Opperd</t>
  </si>
  <si>
    <t>Van Vredenburchweg 168A</t>
  </si>
  <si>
    <t>2285SE</t>
  </si>
  <si>
    <t>Rijswijk</t>
  </si>
  <si>
    <t>Vijverhofschool</t>
  </si>
  <si>
    <t>Simon Stevinstraat 4</t>
  </si>
  <si>
    <t>5916PZ</t>
  </si>
  <si>
    <t>Sloet van de Beelestraat 4</t>
  </si>
  <si>
    <t>6045HD</t>
  </si>
  <si>
    <t>Het Emaus College</t>
  </si>
  <si>
    <t>Groene Allee 46</t>
  </si>
  <si>
    <t>3853JW</t>
  </si>
  <si>
    <t>Ermelo</t>
  </si>
  <si>
    <t>Jan Baptist</t>
  </si>
  <si>
    <t>Porseleinstraat 14</t>
  </si>
  <si>
    <t>6216BP</t>
  </si>
  <si>
    <t>Larikslaan 190</t>
  </si>
  <si>
    <t>3053LG</t>
  </si>
  <si>
    <t>Kromme Zandweg 65</t>
  </si>
  <si>
    <t>3084NE</t>
  </si>
  <si>
    <t>Alb Schweitzerschool</t>
  </si>
  <si>
    <t>Planetenlaan 168</t>
  </si>
  <si>
    <t>2024EW</t>
  </si>
  <si>
    <t>Meijelseweg 2B</t>
  </si>
  <si>
    <t>6089ND</t>
  </si>
  <si>
    <t>Prof Dr Gunningschool</t>
  </si>
  <si>
    <t>Korte Verspronckweg 7-9</t>
  </si>
  <si>
    <t>2023BS</t>
  </si>
  <si>
    <t>Dr A V Voorthuysenschool</t>
  </si>
  <si>
    <t>Professor Eijkmanlaan 1</t>
  </si>
  <si>
    <t>2035XA</t>
  </si>
  <si>
    <t>Frederik Hendriklaan 73</t>
  </si>
  <si>
    <t>2012SG</t>
  </si>
  <si>
    <t>De Leeuwerik</t>
  </si>
  <si>
    <t>Bleekenweg 1b</t>
  </si>
  <si>
    <t>7161AB</t>
  </si>
  <si>
    <t>Het Molenduin</t>
  </si>
  <si>
    <t>Dinkgrevelaan 32</t>
  </si>
  <si>
    <t>2071BP</t>
  </si>
  <si>
    <t>Velsen</t>
  </si>
  <si>
    <t>Opb sch zmok De Spinaker</t>
  </si>
  <si>
    <t>Kees Boekestraat 1</t>
  </si>
  <si>
    <t>1817EZ</t>
  </si>
  <si>
    <t>Azalealaan 38</t>
  </si>
  <si>
    <t>5701CM</t>
  </si>
  <si>
    <t>Helmond</t>
  </si>
  <si>
    <t>Jacob Oppenheimstraat 1</t>
  </si>
  <si>
    <t>5652HG</t>
  </si>
  <si>
    <t>Keppelerdijk 2</t>
  </si>
  <si>
    <t>7535PE</t>
  </si>
  <si>
    <t>De Brug</t>
  </si>
  <si>
    <t>Wassenaarseweg 499</t>
  </si>
  <si>
    <t>2333AL</t>
  </si>
  <si>
    <t>De Twijn/Dr Itardschool</t>
  </si>
  <si>
    <t>Dokter Hengeveldweg 2</t>
  </si>
  <si>
    <t>8025AK</t>
  </si>
  <si>
    <t>Zwolle</t>
  </si>
  <si>
    <t>Dr Herderscheeschool</t>
  </si>
  <si>
    <t>Schapendijk 3</t>
  </si>
  <si>
    <t>7608LV</t>
  </si>
  <si>
    <t>Almelo</t>
  </si>
  <si>
    <t>Ericaschool</t>
  </si>
  <si>
    <t>Delftseveerweg 28</t>
  </si>
  <si>
    <t>3134JJ</t>
  </si>
  <si>
    <t>Vlaardingen</t>
  </si>
  <si>
    <t>Openbare Mackayschool voor ZML</t>
  </si>
  <si>
    <t>Colijnstraat 4</t>
  </si>
  <si>
    <t>7942BH</t>
  </si>
  <si>
    <t>Meppel</t>
  </si>
  <si>
    <t>W A V Liefland School</t>
  </si>
  <si>
    <t>Paterswoldseweg 131</t>
  </si>
  <si>
    <t>9727BE</t>
  </si>
  <si>
    <t>Splithofstraat 1</t>
  </si>
  <si>
    <t>7415CD</t>
  </si>
  <si>
    <t>Deventer</t>
  </si>
  <si>
    <t>Emmalaan 2</t>
  </si>
  <si>
    <t>7204AS</t>
  </si>
  <si>
    <t>Zutphen</t>
  </si>
  <si>
    <t>Domela Nieuwenhuisweg 5</t>
  </si>
  <si>
    <t>8448GK</t>
  </si>
  <si>
    <t>Heerenveen</t>
  </si>
  <si>
    <t>P.C. Hooftlaan 99</t>
  </si>
  <si>
    <t>9673GV</t>
  </si>
  <si>
    <t>Oldambt</t>
  </si>
  <si>
    <t>Mytylschool De Thermiek</t>
  </si>
  <si>
    <t>Blauwe Vogelweg 1</t>
  </si>
  <si>
    <t>2333VK</t>
  </si>
  <si>
    <t>De Twijn/De Driemaster</t>
  </si>
  <si>
    <t>Boterdiep 5</t>
  </si>
  <si>
    <t>8032XW</t>
  </si>
  <si>
    <t>Prins Johan Friso</t>
  </si>
  <si>
    <t>Dilgtplein 1</t>
  </si>
  <si>
    <t>9751NJ</t>
  </si>
  <si>
    <t>Haren</t>
  </si>
  <si>
    <t>19WF</t>
  </si>
  <si>
    <t>Erasmusschool</t>
  </si>
  <si>
    <t>Van Heemskerckstraat 56</t>
  </si>
  <si>
    <t>9726GM</t>
  </si>
  <si>
    <t>De Ark</t>
  </si>
  <si>
    <t>Jan Luykenstraat 1</t>
  </si>
  <si>
    <t>2806PD</t>
  </si>
  <si>
    <t>Gouda</t>
  </si>
  <si>
    <t>Witterhoofdweg 1g</t>
  </si>
  <si>
    <t>9405HX</t>
  </si>
  <si>
    <t>Smidserweg 4</t>
  </si>
  <si>
    <t>6419CP</t>
  </si>
  <si>
    <t>Insp W P Blokpoelschool</t>
  </si>
  <si>
    <t>Haardstede 1</t>
  </si>
  <si>
    <t>2543VS</t>
  </si>
  <si>
    <t>Doorniksestraat 28</t>
  </si>
  <si>
    <t>2587XM</t>
  </si>
  <si>
    <t>Insp S De Vriesschool</t>
  </si>
  <si>
    <t>Heliotrooplaan 35</t>
  </si>
  <si>
    <t>2555MA</t>
  </si>
  <si>
    <t>De Piramide</t>
  </si>
  <si>
    <t>Melis Stokelaan 1185</t>
  </si>
  <si>
    <t>2541GA</t>
  </si>
  <si>
    <t>Kelloggplaats 340</t>
  </si>
  <si>
    <t>3068XA</t>
  </si>
  <si>
    <t>De Strandwacht</t>
  </si>
  <si>
    <t>Paddepad 8</t>
  </si>
  <si>
    <t>2554HZ</t>
  </si>
  <si>
    <t>Van Voorthuysenschool</t>
  </si>
  <si>
    <t>Heuvellaan 1</t>
  </si>
  <si>
    <t>7314BN</t>
  </si>
  <si>
    <t>Rollostraat 85B</t>
  </si>
  <si>
    <t>3084PM</t>
  </si>
  <si>
    <t>A Willeboerschool</t>
  </si>
  <si>
    <t>Meindert Hobbemalaan 2</t>
  </si>
  <si>
    <t>3062SK</t>
  </si>
  <si>
    <t>Openluchtschool R'dam</t>
  </si>
  <si>
    <t>Olijflaan 4-6</t>
  </si>
  <si>
    <t>3053WK</t>
  </si>
  <si>
    <t>De Archipel</t>
  </si>
  <si>
    <t>Jan Ligthartstraat 10</t>
  </si>
  <si>
    <t>3083AM</t>
  </si>
  <si>
    <t>Mytylschool De Brug</t>
  </si>
  <si>
    <t>Ringdijk 84</t>
  </si>
  <si>
    <t>3054KV</t>
  </si>
  <si>
    <t>de Piloot</t>
  </si>
  <si>
    <t>Brongras 7</t>
  </si>
  <si>
    <t>3068PA</t>
  </si>
  <si>
    <t>Drostenburg 1</t>
  </si>
  <si>
    <t>1102AM</t>
  </si>
  <si>
    <t>Drostenburg 1-4</t>
  </si>
  <si>
    <t>Jan Sluijtersstraat 3</t>
  </si>
  <si>
    <t>1062CJ</t>
  </si>
  <si>
    <t>WB Noteboomschool</t>
  </si>
  <si>
    <t>Drostenburg 1B</t>
  </si>
  <si>
    <t>Van Koetsveldschool</t>
  </si>
  <si>
    <t>Archimedesplantsoen 98</t>
  </si>
  <si>
    <t>1098KB</t>
  </si>
  <si>
    <t>Gerhardschool</t>
  </si>
  <si>
    <t>Valentijnkade 61-62</t>
  </si>
  <si>
    <t>1095JL</t>
  </si>
  <si>
    <t>Mr de Jonghschool</t>
  </si>
  <si>
    <t>Terpstraat 36</t>
  </si>
  <si>
    <t>1069TV</t>
  </si>
  <si>
    <t>Van Detschool</t>
  </si>
  <si>
    <t>IJsbaanpad 7</t>
  </si>
  <si>
    <t>1076CV</t>
  </si>
  <si>
    <t>Gaasterlandstraat 7</t>
  </si>
  <si>
    <t>1079RH</t>
  </si>
  <si>
    <t>Jan Olieslagersstraat 3</t>
  </si>
  <si>
    <t>5224BD</t>
  </si>
  <si>
    <t>Monseigneur Suijsstraat 10</t>
  </si>
  <si>
    <t>5375AG</t>
  </si>
  <si>
    <t>Landerd</t>
  </si>
  <si>
    <t>Heldevierlaan 4</t>
  </si>
  <si>
    <t>6415SB</t>
  </si>
  <si>
    <t>de Lans</t>
  </si>
  <si>
    <t>Zutphensestraat 175</t>
  </si>
  <si>
    <t>6971JR</t>
  </si>
  <si>
    <t>Brummen</t>
  </si>
  <si>
    <t>Bunschoterweg 2 A</t>
  </si>
  <si>
    <t>6711CJ</t>
  </si>
  <si>
    <t>VSO De Ortolaan</t>
  </si>
  <si>
    <t>Graaf van Loonlaan 2</t>
  </si>
  <si>
    <t>6093BV</t>
  </si>
  <si>
    <t>VSO De Velddijk</t>
  </si>
  <si>
    <t>Bergstraat 58</t>
  </si>
  <si>
    <t>5931CE</t>
  </si>
  <si>
    <t>Rijksstraatweg 145</t>
  </si>
  <si>
    <t>1115AP</t>
  </si>
  <si>
    <t>Ouder-Amstel</t>
  </si>
  <si>
    <t>De Lasenberg</t>
  </si>
  <si>
    <t>Hellingweg 1</t>
  </si>
  <si>
    <t>3762CP</t>
  </si>
  <si>
    <t>Soest</t>
  </si>
  <si>
    <t>Pleysier College</t>
  </si>
  <si>
    <t>Dr. van Welylaan 4-6</t>
  </si>
  <si>
    <t>2566ER</t>
  </si>
  <si>
    <t>Briant College</t>
  </si>
  <si>
    <t>Bethanienstraat 250</t>
  </si>
  <si>
    <t>6826TJ</t>
  </si>
  <si>
    <t>Het Warandecollege</t>
  </si>
  <si>
    <t>Bredaseweg 140</t>
  </si>
  <si>
    <t>4904SC</t>
  </si>
  <si>
    <t>Oosterhout</t>
  </si>
  <si>
    <t>Eduvierschool De Anger</t>
  </si>
  <si>
    <t>Schoener 1109</t>
  </si>
  <si>
    <t>8243TC</t>
  </si>
  <si>
    <t>Zuigerplasdreef 202</t>
  </si>
  <si>
    <t>8223EX</t>
  </si>
  <si>
    <t>De Zwengel</t>
  </si>
  <si>
    <t>Carillonlaan 3</t>
  </si>
  <si>
    <t>5261LT</t>
  </si>
  <si>
    <t>Vught</t>
  </si>
  <si>
    <t>ZML-School It Twaluk</t>
  </si>
  <si>
    <t>Haydnstraat 2</t>
  </si>
  <si>
    <t>8915BH</t>
  </si>
  <si>
    <t>Herderscheeschool</t>
  </si>
  <si>
    <t>Weerdsingel W.Z. 22</t>
  </si>
  <si>
    <t>3513BB</t>
  </si>
  <si>
    <t>Graaf van Egmondstraat 79</t>
  </si>
  <si>
    <t>3261AK</t>
  </si>
  <si>
    <t>Oud-Beijerland</t>
  </si>
  <si>
    <t>Sinne</t>
  </si>
  <si>
    <t>Simmerdyk 5</t>
  </si>
  <si>
    <t>8601ZP</t>
  </si>
  <si>
    <t>De Steiger</t>
  </si>
  <si>
    <t>Koperstraat 4</t>
  </si>
  <si>
    <t>9743RW</t>
  </si>
  <si>
    <t>Dorpsstraat-Oost 3a</t>
  </si>
  <si>
    <t>2991CR</t>
  </si>
  <si>
    <t>De Cirkel</t>
  </si>
  <si>
    <t>Kennelweg 8</t>
  </si>
  <si>
    <t>4205ZR</t>
  </si>
  <si>
    <t>Gorinchem</t>
  </si>
  <si>
    <t>De Meidoornschool</t>
  </si>
  <si>
    <t>Vlaanderenlaan 7</t>
  </si>
  <si>
    <t>9501TJ</t>
  </si>
  <si>
    <t>Stadskanaal</t>
  </si>
  <si>
    <t>Verlengde Parkweg 47 b</t>
  </si>
  <si>
    <t>6717GL</t>
  </si>
  <si>
    <t>Willem Barentszstraat 72</t>
  </si>
  <si>
    <t>8023WS</t>
  </si>
  <si>
    <t>Coxstraat 9</t>
  </si>
  <si>
    <t>4421DC</t>
  </si>
  <si>
    <t>Kapelle</t>
  </si>
  <si>
    <t>Beatrixschool</t>
  </si>
  <si>
    <t>Mulockstraat 42</t>
  </si>
  <si>
    <t>4301KW</t>
  </si>
  <si>
    <t>Schouwen-Duiveland</t>
  </si>
  <si>
    <t>Samuelschool</t>
  </si>
  <si>
    <t>Han Hollanderweg 194</t>
  </si>
  <si>
    <t>2807AL</t>
  </si>
  <si>
    <t>Marathonlaan 7</t>
  </si>
  <si>
    <t>1318ED</t>
  </si>
  <si>
    <t>Almere</t>
  </si>
  <si>
    <t>De Brouwerij</t>
  </si>
  <si>
    <t>Vluchtheuvellaan 4</t>
  </si>
  <si>
    <t>6671DN</t>
  </si>
  <si>
    <t>Zetten</t>
  </si>
  <si>
    <t>Waterleidingstraat 4</t>
  </si>
  <si>
    <t>5244PE</t>
  </si>
  <si>
    <t>Intermetzo Onderwijs</t>
  </si>
  <si>
    <t>Mettrayweg 53</t>
  </si>
  <si>
    <t>7211LC</t>
  </si>
  <si>
    <t>Lochem</t>
  </si>
  <si>
    <t>Brabantlaan 3</t>
  </si>
  <si>
    <t>4817JW</t>
  </si>
  <si>
    <t>Heerendonklaan 4</t>
  </si>
  <si>
    <t>5223XB</t>
  </si>
  <si>
    <t>Ruwaardstraat 15</t>
  </si>
  <si>
    <t>5342AH</t>
  </si>
  <si>
    <t>Diamant College</t>
  </si>
  <si>
    <t>Star Numanstraat 52</t>
  </si>
  <si>
    <t>9714JS</t>
  </si>
  <si>
    <t>de Ambelt</t>
  </si>
  <si>
    <t>Herfterlaan 39</t>
  </si>
  <si>
    <t>8026RC</t>
  </si>
  <si>
    <t>Burg Schullstraat 2</t>
  </si>
  <si>
    <t>4001VV</t>
  </si>
  <si>
    <t>Tiel</t>
  </si>
  <si>
    <t>V S O  De Heldring</t>
  </si>
  <si>
    <t>Burgemeester Eliasstraat 20</t>
  </si>
  <si>
    <t>1063EW</t>
  </si>
  <si>
    <t>De Blink</t>
  </si>
  <si>
    <t>David Tenierslaan 8</t>
  </si>
  <si>
    <t>3904ZA</t>
  </si>
  <si>
    <t>Veenendaal</t>
  </si>
  <si>
    <t>Sweelinckstraat 4</t>
  </si>
  <si>
    <t>5462CR</t>
  </si>
  <si>
    <t>Veghel</t>
  </si>
  <si>
    <t>Meer en Vaart 9</t>
  </si>
  <si>
    <t>1068KV</t>
  </si>
  <si>
    <t>Deurneseweg 15</t>
  </si>
  <si>
    <t>5709AH</t>
  </si>
  <si>
    <t>Dokter Hengeveldweg 9</t>
  </si>
  <si>
    <t>SO Openluchtschool</t>
  </si>
  <si>
    <t>Rijnauwenstraat 201</t>
  </si>
  <si>
    <t>4834LD</t>
  </si>
  <si>
    <t>Burg H van Sleenstraat 6</t>
  </si>
  <si>
    <t>3231XB</t>
  </si>
  <si>
    <t>Brielle</t>
  </si>
  <si>
    <t>WereldKidz Meerklank</t>
  </si>
  <si>
    <t>Slotlaan 330</t>
  </si>
  <si>
    <t>3701GX</t>
  </si>
  <si>
    <t>Zuidlaarderweg 30</t>
  </si>
  <si>
    <t>9756TM</t>
  </si>
  <si>
    <t>De Recon</t>
  </si>
  <si>
    <t>Dordtsestraatweg 472</t>
  </si>
  <si>
    <t>3075BN</t>
  </si>
  <si>
    <t>Beijerlandstraat 2</t>
  </si>
  <si>
    <t>1025NN</t>
  </si>
  <si>
    <t>Landheining 6</t>
  </si>
  <si>
    <t>4817DM</t>
  </si>
  <si>
    <t>Utrechtseweg 69</t>
  </si>
  <si>
    <t>3704HB</t>
  </si>
  <si>
    <t>De Monoliet</t>
  </si>
  <si>
    <t>Melkemastate 29</t>
  </si>
  <si>
    <t>8925AX</t>
  </si>
  <si>
    <t>De Keyzer</t>
  </si>
  <si>
    <t>Dr. Keyzerlaan 23</t>
  </si>
  <si>
    <t>5051PB</t>
  </si>
  <si>
    <t>Goirle</t>
  </si>
  <si>
    <t>Groot Bruninkstraat 9</t>
  </si>
  <si>
    <t>7544RN</t>
  </si>
  <si>
    <t>Schoolstraat 11</t>
  </si>
  <si>
    <t>9641JW</t>
  </si>
  <si>
    <t>Veendam</t>
  </si>
  <si>
    <t>SO de Zonnehof / VSO Hofplein</t>
  </si>
  <si>
    <t>Hartkampweg 6</t>
  </si>
  <si>
    <t>8101ZW</t>
  </si>
  <si>
    <t>Raalte</t>
  </si>
  <si>
    <t>Naam</t>
  </si>
  <si>
    <t>Vereniging Reformatorisch Passend Onderwijs voor Voortgezet Onderwijs</t>
  </si>
  <si>
    <t>Stichting Samenwerkingsverband Passend Onderwijs VO20.01</t>
  </si>
  <si>
    <t>Samenwerkingsverband Groningen Ommelanden V(S)O</t>
  </si>
  <si>
    <t>Stichting VO Samenwerkingsverband Passend Onderwijs Fryslan-Noard</t>
  </si>
  <si>
    <t>Stichting Samenwerkingsverband Zuidoost-Friesland VO</t>
  </si>
  <si>
    <t>Stichting Samenwerkingsverband Zuidwest Friesland Fultura VO</t>
  </si>
  <si>
    <t>Stichting Samenwerkingsverband Passend Onderwijs VO22.01 Noord-en Midden Drenthe</t>
  </si>
  <si>
    <t>Coöperatie VO-22-02 U.A.</t>
  </si>
  <si>
    <t>Stichting SWV-VO 22.03</t>
  </si>
  <si>
    <t>Stichting Samenwerkingsverband Regio Almelo VO/VSO</t>
  </si>
  <si>
    <t>Stichting SWV VO Twente Oost</t>
  </si>
  <si>
    <t>Stichting Samenwerkingsverband VO Deventer</t>
  </si>
  <si>
    <t>Stichting VO2305</t>
  </si>
  <si>
    <t>Stichting Regionaal Samenwerkingsverband VO Noord Oost Overijssel</t>
  </si>
  <si>
    <t>Stichting Leerlingzorg Voortgezet Onderwijs Almere</t>
  </si>
  <si>
    <t>Stichting Aandacht+</t>
  </si>
  <si>
    <t>Stichting Samenwerkingsverband VO Lelystad</t>
  </si>
  <si>
    <t>Vereniging Samenwerkingsverband Regio Zutphen</t>
  </si>
  <si>
    <t>SWV Slinge-Berkel</t>
  </si>
  <si>
    <t>Samenwerkingsverband VO Doetinchem e.o.</t>
  </si>
  <si>
    <t>Coöperatie SWV 25-05 U.A.</t>
  </si>
  <si>
    <t>Stichting Samenwerkingsverband Passend Onderwijs V(S)O2506</t>
  </si>
  <si>
    <t>Stichting Samenwerkingsverband V(S)O 2507 Nijmegen e.o.</t>
  </si>
  <si>
    <t>Stichting Samenwerkingsverband Rivierenland</t>
  </si>
  <si>
    <t>Stichting Leerlingenzorg NW-Veluwe</t>
  </si>
  <si>
    <t>Stichting Samenwerkingsverband Passend Onderwijs VO Ede, Wageningen en Rhenen</t>
  </si>
  <si>
    <t>Stichting Samenwerkingsverband Passend Voortgezet Onderwijs Barneveld-Veenendaal</t>
  </si>
  <si>
    <t>Stichting SWV Utrecht/ Stichtse Vecht VO</t>
  </si>
  <si>
    <t>Stichting Samenwerkingsverband V(S)O Eemland</t>
  </si>
  <si>
    <t>Samenwerkingsverband Voortgezet Onderwijs Zuidoost Utrecht</t>
  </si>
  <si>
    <t>Samenwerkingsverband VO Regio Utrecht West</t>
  </si>
  <si>
    <t>Samenwerkingsverband VO Zuid-Utrecht</t>
  </si>
  <si>
    <t>Stichting Samenwerkingsverband VO Kop van Noord Holland</t>
  </si>
  <si>
    <t>Samenwerkingsverband VO West-Friesland</t>
  </si>
  <si>
    <t>Samenwerkingsverband Noord-Kennemerland VO/VSO</t>
  </si>
  <si>
    <t>SWV Voortgezet Onderwijs Midden Kennemerland 2704</t>
  </si>
  <si>
    <t>Samenwerkingsverband voortgezet onderwijs/speciaal VO Zuid-Kennemerland</t>
  </si>
  <si>
    <t>Coöperatief Samenwerkingsverband Passend Onderwijs VO Zaanstreek u.a.</t>
  </si>
  <si>
    <t>Samenwerkingsverband Voortgezet Onderwijs Waterland</t>
  </si>
  <si>
    <t>Vereniging Samenwerkingsverband VO Amsterdam</t>
  </si>
  <si>
    <t>Stichting VO Samenwerkingsverband Amstelland en de Meerlanden</t>
  </si>
  <si>
    <t>Qinas, coöperatie samenwerkende schoolbesturen in het Gooi U.A.</t>
  </si>
  <si>
    <t>Samenwerkingsverband Passend Onderwijs VO2801</t>
  </si>
  <si>
    <t>Samenwerkingsverband VO/VSO Midden-Holland en Rijnstreek</t>
  </si>
  <si>
    <t>Samenwerkingsverband V(S)O Duin- en Bollenstreek</t>
  </si>
  <si>
    <t>VO_Dordrecht</t>
  </si>
  <si>
    <t>Coöperatie Regionaal SWV Passend Onderwijs VO Goeree-Overflakkee U.A.</t>
  </si>
  <si>
    <t>SWV V(S)O Zuid Holland West</t>
  </si>
  <si>
    <t>Stichting Regionaal Samenwerkingsverband Passend Voortgezet Onderwijs Zoetermeer</t>
  </si>
  <si>
    <t>Samenwerkingsverband VO Westland</t>
  </si>
  <si>
    <t>Stichting Samenwerkingsverband VO Delflanden</t>
  </si>
  <si>
    <t>Samenwerkingsverband Koers VO</t>
  </si>
  <si>
    <t>Stichting Samenwerkingsverband Voortgezet Onderwijs Nieuwe Waterweg Noord</t>
  </si>
  <si>
    <t>Samenwerkingsverband VO Voorne-Putten-Rozenburg</t>
  </si>
  <si>
    <t>SWV VO Oost-IJsselmonde/West-Alblasserwaard</t>
  </si>
  <si>
    <t>Stichting Samenwerkingsverband VO Passend Onderwijs Gorinchem e.o.</t>
  </si>
  <si>
    <t>Stichting Passend voortgezet Onderwijs Walcheren</t>
  </si>
  <si>
    <t>Coöperatie Samenwerkingsverband Passend Voortgezet Onderwijs Oosterschelderegio</t>
  </si>
  <si>
    <t>Samenwerkingsverband Voortgezet Onderwijs Zeeuws-Vlaanderen</t>
  </si>
  <si>
    <t>Stichting Samenwerkingsverband VO Bergen op Zoom e.o.</t>
  </si>
  <si>
    <t>Stichting Samenwerkingsverband VO Roosendaal e.o.</t>
  </si>
  <si>
    <t>St. Regionaal Samenwerkingsverband Breda en omgeving</t>
  </si>
  <si>
    <t>Samenwerkingsverband Passend Onderwijs VO Tilburg e.o.</t>
  </si>
  <si>
    <t>SWV Voortgezet Onderwijs de Meierij</t>
  </si>
  <si>
    <t>Stichting samenwerkingsverband Voortgezet Onderwijs 30-06</t>
  </si>
  <si>
    <t>Stichting Regionaal samenwerkingsverband v PO Eindhoven en Kempenland</t>
  </si>
  <si>
    <t>Swv passend onderwijs VO-VSO Helmond-Peelland</t>
  </si>
  <si>
    <t>Stichting Samenwerkingsverband Voortgezet Onderwijs De Langstraat 30-09</t>
  </si>
  <si>
    <t>Stichting Samenwerkingsverband VOVSO Noord-Limburg</t>
  </si>
  <si>
    <t>Stichting Samenwerkingsverband VO Weert Nederweert Cranendonck</t>
  </si>
  <si>
    <t>Stichting Samenwerkingsverband Passend Onderwijs VO 31-04</t>
  </si>
  <si>
    <t>St. SWV Passen Onderwijs VO  Maastricht e.o.</t>
  </si>
  <si>
    <t>Samenwerkingsverband Passend Onderwijs VO Parkstad e.o. 3106</t>
  </si>
  <si>
    <t>cd_h_sty</t>
  </si>
  <si>
    <t>h_oso</t>
  </si>
  <si>
    <t>LZ/S</t>
  </si>
  <si>
    <t>MGF</t>
  </si>
  <si>
    <t>Werkblad SWV gegevens</t>
  </si>
  <si>
    <t>In dit werkblad zijn gegevens van samenwerkingsverbanden PO en VO opgenomen.</t>
  </si>
  <si>
    <t>De overige gegevens zijn bijgewerkt.</t>
  </si>
  <si>
    <t>De uitkomst van de op deze wijze bepaalde groei moet positief zijn, anders wordt de overdrachtsverplichting op 0 gesteld. Voor de bepaling of deze groei op de SO-vestigingen positief is, wordt het netto-resultaat van de leerlingen jonger dan 8 jaar en van de leerlingen van 8 jaar en ouder bij elkaar geteld.</t>
  </si>
  <si>
    <t xml:space="preserve">De groeiregeling op basis van de peildatum 1 februari geldt niet voor iedere leerling die er meer is dan op 1 oktober daaraan voorafgaand. Voor de bepaling van groei tellen alleen de leerlingen mee die in de periode 2 oktober T-1 tot en met 1 februari T met een nieuwe TLV worden ingeschreven. Leerlingen die op 1 oktober al met een TLV op een vestiging van een school zijn ingeschreven en daarna overgaan naar een andere school binnen hetzelfde of een ander samenwerkingsverband tellen dus niet mee voor de bepaling van het aantal nieuwe TLV's. In dit kader worden leerlingen met een residentiële plaatsing beschouwd als leerlingen met een TLV. Ook moeten de leerlingen van vestigingen van eenzelfde (V)SO-school in een samenwerkingsverband bij elkaar gevoegd worden. </t>
  </si>
  <si>
    <r>
      <t xml:space="preserve">Is aan deze condities voldaan dan wordt </t>
    </r>
    <r>
      <rPr>
        <u/>
        <sz val="11"/>
        <rFont val="Calibri"/>
        <family val="2"/>
      </rPr>
      <t>per samenwerkingsverband</t>
    </r>
    <r>
      <rPr>
        <sz val="11"/>
        <rFont val="Calibri"/>
        <family val="2"/>
      </rPr>
      <t xml:space="preserve"> berekend hoe groot de overdrachtsverplichting is die aan de school moet worden betaald voor de groei van het aantal leerlingen die aan dat samenwerkingsverband toegerekend moeten worden. Daarvoor wordt de overdrachtsverplichting berekend voor elke leerling die tot de groei gerekend moet worden </t>
    </r>
    <r>
      <rPr>
        <b/>
        <sz val="11"/>
        <rFont val="Calibri"/>
        <family val="2"/>
      </rPr>
      <t>met het van toepassing zijnde bedrag per categorie</t>
    </r>
    <r>
      <rPr>
        <sz val="11"/>
        <rFont val="Calibri"/>
        <family val="2"/>
      </rPr>
      <t>. Er wordt onderscheid gemaakt tussen leerlingen jonger dan 8 jaar en leerlingen van 8 jaar en ouder. Daarbij geldt dat de leeftijd van een leerling niet wijzigt t.o.v. die leeftijd op 1 okt. daaraan voorafgaand. Deze berekening vindt voor de personele en voor de materiële bekostiging afzonderlijk plaats. De uitkomst wordt op 0 gesteld als die uitkomst kleiner dan 0 wordt. Ook hier wordt per school de uitkomst voor de leerlingen jonger dan 8 jaar en de leerlingen van 8 jaar en ouder, bij elkaar opgeteld.</t>
    </r>
  </si>
  <si>
    <t>GROEI</t>
  </si>
  <si>
    <t>In-uitstroom in het (V)SO, jonger dan 8 jaar</t>
  </si>
  <si>
    <t>In-uitstroom in het (V)SO, 8 jaar en ouder</t>
  </si>
  <si>
    <t>Bergse Veld School voor SO</t>
  </si>
  <si>
    <t>Mytylschool  Kiem</t>
  </si>
  <si>
    <t>Prins Willem Alexanderschool</t>
  </si>
  <si>
    <t>SO De Zwaai</t>
  </si>
  <si>
    <t>Paedologisch Instituutschool</t>
  </si>
  <si>
    <t>Sint Maartenschool</t>
  </si>
  <si>
    <t>St. Antonius</t>
  </si>
  <si>
    <t>Instituut voor Orthopedagogisch Onderwijs</t>
  </si>
  <si>
    <t>Opb School v ZMLK Emmen</t>
  </si>
  <si>
    <t>De Klimmer</t>
  </si>
  <si>
    <t>Het Sloepje - Het Reliëf</t>
  </si>
  <si>
    <t>Mw Dr CP Gelinckschool</t>
  </si>
  <si>
    <t>P.I.-school Hondsberg</t>
  </si>
  <si>
    <t>Hub Nrd-Brabant vestiging Rosmalen</t>
  </si>
  <si>
    <t>De Dortse Buitenschool</t>
  </si>
  <si>
    <t>De Groote Aard SO-VSO</t>
  </si>
  <si>
    <t>Lichtenbeek (SO - LG)</t>
  </si>
  <si>
    <t>ZMLK School Koningin Emma</t>
  </si>
  <si>
    <t>Hoenderloo College voor VSO-ZMOK</t>
  </si>
  <si>
    <t>Berg en Bosch Onderwijs</t>
  </si>
  <si>
    <t>Het Berkenhofcollege VSO</t>
  </si>
  <si>
    <t>Het Kasteel</t>
  </si>
  <si>
    <t>De Kom School voor SOVSO</t>
  </si>
  <si>
    <t xml:space="preserve">Mikado </t>
  </si>
  <si>
    <t>Hub Nrd-Br vest Stedelijk VSO te Rosmalen</t>
  </si>
  <si>
    <t>Don Boscoschool ZMOK/SO/ VSO</t>
  </si>
  <si>
    <t>Hub Nrd-Br vestiging Oss</t>
  </si>
  <si>
    <t>RK Mytylsch v BLO aan Lich Gebr Kinderen</t>
  </si>
  <si>
    <t xml:space="preserve">Chr School De Zonnehoek </t>
  </si>
  <si>
    <t>Maurice Maeterlinckschool</t>
  </si>
  <si>
    <t>Mytylschool De Trappenberg</t>
  </si>
  <si>
    <t>Onderwijscentrum Leijpark</t>
  </si>
  <si>
    <t>Utrechtse Buitenschool De Schans</t>
  </si>
  <si>
    <t>SO Kleurrijk</t>
  </si>
  <si>
    <t>Dokter CP van Leersumschool</t>
  </si>
  <si>
    <t xml:space="preserve">St Christoffelschool </t>
  </si>
  <si>
    <t>Rafael, school voor zml</t>
  </si>
  <si>
    <t>Klein Borculo School voor Speciaal Onderwijs</t>
  </si>
  <si>
    <t>ZMOK School Xaverius</t>
  </si>
  <si>
    <t>SO/VSO Respont (Asteria College)</t>
  </si>
  <si>
    <t xml:space="preserve">SGM Harreveld </t>
  </si>
  <si>
    <t>Het Bariet</t>
  </si>
  <si>
    <t xml:space="preserve">De Waterlelie </t>
  </si>
  <si>
    <t>School voor ZMLK de Spanker</t>
  </si>
  <si>
    <t>Professor Waterink school</t>
  </si>
  <si>
    <t>Bredezorgschool De Cambier</t>
  </si>
  <si>
    <t xml:space="preserve">De Rungraaf </t>
  </si>
  <si>
    <t>Entrea Onderwijs Tiel</t>
  </si>
  <si>
    <t>VSO De Zwaai</t>
  </si>
  <si>
    <t>Hub Noord-Brabant vestiging Veghel</t>
  </si>
  <si>
    <t>Mariëndael</t>
  </si>
  <si>
    <t>STIP VSO Utrecht</t>
  </si>
  <si>
    <t>Alphons Laudy</t>
  </si>
  <si>
    <t>Expertisecentrum A v Dijkschool</t>
  </si>
  <si>
    <t>Gentiaan College</t>
  </si>
  <si>
    <t>Tytylschool de Maasgouw Maastricht</t>
  </si>
  <si>
    <t>O.S.V.O. Martin Luther Kingschool</t>
  </si>
  <si>
    <t>ZMOK School Dr Dqr Mulock Houwer</t>
  </si>
  <si>
    <t>ZMLK School St Jan Baptist</t>
  </si>
  <si>
    <t>G.J. van der Ploegschool</t>
  </si>
  <si>
    <t>ZMLK School De Lelie</t>
  </si>
  <si>
    <t>Speciaal Onderwijs De Spoorzoeker</t>
  </si>
  <si>
    <t>St Mattheusschool SO-VSO-ZMLK/MG</t>
  </si>
  <si>
    <t>School voor Meervoudige Gebrekkige Kinderen</t>
  </si>
  <si>
    <t>School voor ZMOK De Widdonck</t>
  </si>
  <si>
    <t>Speciaal Onderwijs Brielle</t>
  </si>
  <si>
    <t>De Parel voor speciaal onderwijs, revalidatie en zorg</t>
  </si>
  <si>
    <t>De Hilt Orthopedagogisch onderwijsinstituut voor SO en VSO</t>
  </si>
  <si>
    <t>Mgr Bekkerschool</t>
  </si>
  <si>
    <t>De Huifkar</t>
  </si>
  <si>
    <t>Dr. A. v. Voorthuysenschool</t>
  </si>
  <si>
    <t>De Linde SO en VSO</t>
  </si>
  <si>
    <t>Anne Flokstraschool</t>
  </si>
  <si>
    <t>Meester Duisterhoutschool</t>
  </si>
  <si>
    <t>Meentsch Openb Sch v ZML</t>
  </si>
  <si>
    <t>Groninger Buitenschool</t>
  </si>
  <si>
    <t>W A van`` Lieflandschool</t>
  </si>
  <si>
    <t>SOVSO Catharina</t>
  </si>
  <si>
    <t>Eerste Nederlandse Buitenschool</t>
  </si>
  <si>
    <t>Mytylschool Orion College Zuidoost</t>
  </si>
  <si>
    <t>Drostenburg</t>
  </si>
  <si>
    <t>Orion College Drostenburg</t>
  </si>
  <si>
    <t>Orion College Zuid</t>
  </si>
  <si>
    <t>Orion College Noord</t>
  </si>
  <si>
    <t>RK School De Rietlanden</t>
  </si>
  <si>
    <t xml:space="preserve">De Vlinder </t>
  </si>
  <si>
    <t>Breda College</t>
  </si>
  <si>
    <t>SO VSO De Pyler</t>
  </si>
  <si>
    <t>De Wegwijzer</t>
  </si>
  <si>
    <t>Talentencampus Venlo Speciaal Onderwijs</t>
  </si>
  <si>
    <t>PI-school De Pionier</t>
  </si>
  <si>
    <t>Intermetzo Zonnehuizen Onderwijs</t>
  </si>
  <si>
    <t>Het Corylus College</t>
  </si>
  <si>
    <t>Eduvierschool Dokter Herman Bekiusschool</t>
  </si>
  <si>
    <t>Lichtenbeek (SO - MG)</t>
  </si>
  <si>
    <t>ZMLK School De Rank</t>
  </si>
  <si>
    <t>Rehoboth (v)so</t>
  </si>
  <si>
    <t>School voor SO/VSO</t>
  </si>
  <si>
    <t>Eben-Haezer</t>
  </si>
  <si>
    <t>M H School voor ZMLK</t>
  </si>
  <si>
    <t>Stichting Almere Speciaal</t>
  </si>
  <si>
    <t>Een uitvoeriger toelichting over de groeiregeling is beschikbaar op de website van de PO-Raad en de website van het Steunpunt passend onderwijs VO.</t>
  </si>
  <si>
    <t>VO2815</t>
  </si>
  <si>
    <t>per leerling SO ≥8</t>
  </si>
  <si>
    <t>GPL bedragen (V)SO</t>
  </si>
  <si>
    <t>Kortheidshalve worden de categorien laag, midden en hoog aan geduid als cat 1, cat 2 resp. cat 3.</t>
  </si>
  <si>
    <t>BRIN (V)SO</t>
  </si>
  <si>
    <t xml:space="preserve">De witte cellen in het werkblad 1 februari (G8 en U19) binnen het lichtgrijze kader dienen ingevuld te worden met de juiste gegevens. Na het downloaden van de gewenste Kijkdoos (SWV PO, SWV VO of (V)SO-school) dient ‘Bewerken inschakelen’ (bovenaan in het scherm) geactiveerd te worden. Vervolgens kan het eigen Brinnummer van het SWV of van de (V)SO-school worden ingevoerd en via Bestand/Opslaan geactiveerd worden. Dan komt die betreffende instelling tevoorschijn met de daarbij behorende gegevens en berekeningen. Alle cellen met een gele achtergrond bevatten formules. </t>
  </si>
  <si>
    <t>volg nr</t>
  </si>
  <si>
    <t xml:space="preserve">Schooljaar: </t>
  </si>
  <si>
    <t>Peildatum:</t>
  </si>
  <si>
    <t>Bijgewerkt tot:</t>
  </si>
  <si>
    <t>Aanmaakdatum:</t>
  </si>
  <si>
    <t>peildatum 1 febr. 2022</t>
  </si>
  <si>
    <t>2021-2022</t>
  </si>
  <si>
    <t>MI 2022 bekostiging, kalenderjaar</t>
  </si>
  <si>
    <t xml:space="preserve"> </t>
  </si>
  <si>
    <t>Personeel 22-23</t>
  </si>
  <si>
    <t xml:space="preserve">De groeiregeling voor 2022-2023 is gebaseerd op de peildatum 1 februari. Op basis van de 1 oktober T-1 teldatum berekent DUO hoeveel basis- en ondersteuningsbekostiging de school krijgt van het Rijk. Daarnaast moet het SWV zelf berekenen hoeveel basis- en ondersteuningsbekostiging er overgedragen moet worden aan de (V)SO-school door het SWV voor de  periode aug - dec 2022, waarvan die leerlingen afkomstig zijn op basis van de telling op de peildatum 1 februari volgend op 1 okt. T-1. </t>
  </si>
  <si>
    <r>
      <t xml:space="preserve">Wettelijk is sinds 2018 geregeld dat het samenwerkingsverband verplicht is de basis- en de ondersteuningsbekostiging personeel over te dragen per leerling. De PO-Raad en de VO-Raad adviseren om ook de materiële basis- en ondersteuningsbekostiging over te dragen zodat voor iedere groeileerling de volle bekostiging aan de (V)SO-school beschikbaar komt. Dat is immers ook het geval bij de reguliere bekostiging. Omdat het geen in de wet vastgelegde verplichting is, is er sprake van een </t>
    </r>
    <r>
      <rPr>
        <b/>
        <sz val="11"/>
        <rFont val="Calibri"/>
        <family val="2"/>
      </rPr>
      <t>keuze</t>
    </r>
    <r>
      <rPr>
        <sz val="11"/>
        <rFont val="Calibri"/>
        <family val="2"/>
      </rPr>
      <t xml:space="preserve"> van het samenwerkingsverband die expliciet gedaan moet worden (zie kolom U) en dat wordt dan ook vastgelegd in dit instrument.</t>
    </r>
  </si>
  <si>
    <t>De Londo bekostiging voor 2022 is oktober 2021 bekend gemaakt.</t>
  </si>
  <si>
    <t>Overzicht groei (voortgezet) speciaal onderwijs</t>
  </si>
  <si>
    <t>SL</t>
  </si>
  <si>
    <t>Stichting SWV Passend Onderwijs VO/VSO 31.02</t>
  </si>
  <si>
    <t>in geld (prijspeil 2022-2023 Definitieve Regeling)</t>
  </si>
  <si>
    <r>
      <t>In deze applicatie zijn de definitieve bedragen opgenomen van de GPL's voor PO voor 2022-2023 van 30 aug. 2022</t>
    </r>
    <r>
      <rPr>
        <b/>
        <sz val="11"/>
        <rFont val="Calibri"/>
        <family val="2"/>
      </rPr>
      <t>.</t>
    </r>
  </si>
  <si>
    <r>
      <t xml:space="preserve">In de tabellen zijn de gegevens opgenomen die betrekking hebben op de onderliggende normeringen voor de bekostiging. De bedragen betreffen de definitieve bedragen personele bekostiging zoals die voor het schooljaar </t>
    </r>
    <r>
      <rPr>
        <b/>
        <sz val="11"/>
        <rFont val="Calibri"/>
        <family val="2"/>
      </rPr>
      <t xml:space="preserve">2022-2023 </t>
    </r>
    <r>
      <rPr>
        <sz val="11"/>
        <rFont val="Calibri"/>
        <family val="2"/>
      </rPr>
      <t xml:space="preserve"> in augustus 2022 zijn vastgesteld; voor MI is dit het kalenderjaar </t>
    </r>
    <r>
      <rPr>
        <b/>
        <sz val="11"/>
        <rFont val="Calibri"/>
        <family val="2"/>
      </rPr>
      <t>2022</t>
    </r>
    <r>
      <rPr>
        <sz val="11"/>
        <rFont val="Calibri"/>
        <family val="2"/>
      </rPr>
      <t xml:space="preserve">. Andere bedragen die met de nieuwe bekostigingssystematiek te maken hebben, zoals die per 1 augustus 2022 van kracht zijn voor het (V)SO zijn de bedragen met het definitieve prijspeil 2022-2023. </t>
    </r>
  </si>
  <si>
    <t>CAT L</t>
  </si>
  <si>
    <t>CAT M</t>
  </si>
  <si>
    <t>CAT H</t>
  </si>
  <si>
    <t>In-uitstroom in het VSO</t>
  </si>
  <si>
    <t>vo2805</t>
  </si>
  <si>
    <t>vo2802</t>
  </si>
  <si>
    <t>Deze versie van 15april2023 werkt met de definitieve bekostigingsbedragen personele bekostiging van de publicatie van 30 augustus 2022 die in de versie van 12sept2022 al was opgenomen. De vereenvoudiging bekostiging PO is wettelijk nu geregeld en is 1 januari 2023 ingegaan. De groeiregeling is voor 2023 niet meer van kracht en werkt dus tot 1 januari 2023. Wel zijn de nieuwe GPL-bedragen voor 2022-2023 verwerkt waarbij de verwerking alleen 2022 betreft, de laatste vijf maanden van dat jaar. De bedragen van het instrument moeten daarom met 41,67% vermenigvuldigd worden!</t>
  </si>
  <si>
    <t>Werkblad Kijkglas 3 PO resp. Werkblad Kijkglas 3 VO</t>
  </si>
  <si>
    <t>In deze werkbladen zijn per samenwerkingsverband en per school de gegevens van DUO opgenomen over de groei op 1 februari t.o.v. 1 oktober daaraan voorafgaand.</t>
  </si>
  <si>
    <r>
      <t xml:space="preserve">DUO verzorgt Kijkglas 3 waarin opgave wordt gedaan van de aantallen leerlingen per categorie, naar leeftijdsgroep en onderverdeeld naar SO resp. VSO.  Daarbij wordt de weergave gegeven van de groei en de uitschrijving zoals hier aangegeven, plus ook de aantallen die onder de doorstroom vallen. Daarmee kunnen de aantallen in dit instrument worden overgenomen en vinden vervolgens de berekeningen plaats. Gegevens van de telling 1 februari 2022 zijn na enkele correcties beschikbaar gekomen op </t>
    </r>
    <r>
      <rPr>
        <b/>
        <sz val="11"/>
        <color rgb="FFFF0000"/>
        <rFont val="Calibri"/>
        <family val="2"/>
      </rPr>
      <t>11 april 2023</t>
    </r>
    <r>
      <rPr>
        <sz val="11"/>
        <rFont val="Calibri"/>
        <family val="2"/>
      </rPr>
      <t xml:space="preserve"> waarbij het bestand per 13 maart 2023 is bevroren als het bestand dat nu uiteindelijk van toepassing is.</t>
    </r>
  </si>
  <si>
    <t>VO Hoekse Waard</t>
  </si>
  <si>
    <t>Toelichting Groeiregeling voor (V)SO op basis van 1 februari 2022                                                                                       vs   26 april 2023</t>
  </si>
  <si>
    <r>
      <t xml:space="preserve">Dit instrument is een door de PO-Raad en VO-Raad, met hulp van OCW, opgesteld hulpmiddel om een goed beeld te krijgen van de bekostiging van de groei op basis van de peildatum 1 februari 2022. De eerste publicatie van het Kijkglas bleek onjuist zoals ook door DUO werd bevestigd. Ruim vier maanden later, is de </t>
    </r>
    <r>
      <rPr>
        <b/>
        <i/>
        <sz val="11"/>
        <color rgb="FFFF0000"/>
        <rFont val="Calibri"/>
        <family val="2"/>
      </rPr>
      <t>bijgestelde versie van 18 augustus</t>
    </r>
    <r>
      <rPr>
        <b/>
        <i/>
        <sz val="11"/>
        <color rgb="FF00B050"/>
        <rFont val="Calibri"/>
        <family val="2"/>
      </rPr>
      <t xml:space="preserve"> verschenen waarvan later bleek dat ook deze versie nog niet correct was.  Deze versie is wel gepubliceerd op 13 september 2022, maar wordt nu dus opnieuw gepubliceerd met een </t>
    </r>
    <r>
      <rPr>
        <b/>
        <i/>
        <sz val="11"/>
        <color rgb="FFFF0000"/>
        <rFont val="Calibri"/>
        <family val="2"/>
      </rPr>
      <t>nieuw Kijkglas 3, bijgesteld op 26 april 2023</t>
    </r>
    <r>
      <rPr>
        <b/>
        <i/>
        <sz val="11"/>
        <color rgb="FF00B050"/>
        <rFont val="Calibri"/>
        <family val="2"/>
      </rPr>
      <t xml:space="preserve"> waarvan we hopen en er van uitgaan dat dit nu een compleet en juist Kijkglas 3 is, nadat een verwijzingsfoutje in vs 19 april 2023 gecorrigeerd is.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</si>
</sst>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quot;€&quot;\ * #,##0.00_ ;_ &quot;€&quot;\ * \-#,##0.00_ ;_ &quot;€&quot;\ * &quot;-&quot;??_ ;_ @_ "/>
    <numFmt numFmtId="164" formatCode="d/mmm/yyyy"/>
    <numFmt numFmtId="165" formatCode="_(&quot;€&quot;* #,##0.00_);_(&quot;€&quot;* \(#,##0.00\);_(&quot;€&quot;* &quot;-&quot;??_);_(@_)"/>
    <numFmt numFmtId="166" formatCode="&quot;€&quot;\ #,##0.00_-"/>
    <numFmt numFmtId="167" formatCode="[$-413]d/mmm/yy;@"/>
    <numFmt numFmtId="168" formatCode="[$-413]d/mmm;@"/>
    <numFmt numFmtId="169" formatCode="_(&quot;€&quot;* #,##0_);_(&quot;€&quot;* \(#,##0\);_(&quot;€&quot;* &quot;-&quot;_);_(@_)"/>
    <numFmt numFmtId="170" formatCode="0.0000"/>
    <numFmt numFmtId="171" formatCode="#,##0.00_ ;\-#,##0.00\ "/>
  </numFmts>
  <fonts count="56" x14ac:knownFonts="1">
    <font>
      <sz val="10"/>
      <color theme="1"/>
      <name val="Arial"/>
      <family val="2"/>
    </font>
    <font>
      <sz val="10"/>
      <color theme="1"/>
      <name val="Arial"/>
      <family val="2"/>
    </font>
    <font>
      <sz val="10"/>
      <name val="Calibri"/>
      <family val="2"/>
      <scheme val="minor"/>
    </font>
    <font>
      <sz val="10"/>
      <name val="Calibri"/>
      <family val="2"/>
    </font>
    <font>
      <b/>
      <sz val="10"/>
      <name val="Calibri"/>
      <family val="2"/>
    </font>
    <font>
      <sz val="9"/>
      <color indexed="81"/>
      <name val="Tahoma"/>
      <family val="2"/>
    </font>
    <font>
      <sz val="10"/>
      <color rgb="FFC00000"/>
      <name val="Calibri"/>
      <family val="2"/>
    </font>
    <font>
      <sz val="10"/>
      <color indexed="10"/>
      <name val="Calibri"/>
      <family val="2"/>
    </font>
    <font>
      <b/>
      <sz val="10"/>
      <color indexed="10"/>
      <name val="Calibri"/>
      <family val="2"/>
    </font>
    <font>
      <b/>
      <sz val="12"/>
      <name val="Calibri"/>
      <family val="2"/>
    </font>
    <font>
      <b/>
      <sz val="10"/>
      <color rgb="FFC00000"/>
      <name val="Calibri"/>
      <family val="2"/>
    </font>
    <font>
      <b/>
      <i/>
      <sz val="10"/>
      <color rgb="FFC00000"/>
      <name val="Calibri"/>
      <family val="2"/>
    </font>
    <font>
      <b/>
      <sz val="10"/>
      <color theme="0"/>
      <name val="Calibri"/>
      <family val="2"/>
    </font>
    <font>
      <b/>
      <sz val="11"/>
      <color indexed="9"/>
      <name val="Calibri"/>
      <family val="2"/>
    </font>
    <font>
      <b/>
      <i/>
      <sz val="10"/>
      <name val="Calibri"/>
      <family val="2"/>
    </font>
    <font>
      <sz val="12"/>
      <name val="Calibri"/>
      <family val="2"/>
    </font>
    <font>
      <sz val="11"/>
      <name val="Calibri"/>
      <family val="2"/>
    </font>
    <font>
      <b/>
      <sz val="11"/>
      <name val="Calibri"/>
      <family val="2"/>
    </font>
    <font>
      <i/>
      <sz val="10"/>
      <name val="Calibri"/>
      <family val="2"/>
    </font>
    <font>
      <sz val="10"/>
      <color theme="0"/>
      <name val="Calibri"/>
      <family val="2"/>
    </font>
    <font>
      <i/>
      <sz val="10"/>
      <color theme="0"/>
      <name val="Calibri"/>
      <family val="2"/>
    </font>
    <font>
      <i/>
      <sz val="10"/>
      <color rgb="FF0070C0"/>
      <name val="Calibri"/>
      <family val="2"/>
      <scheme val="minor"/>
    </font>
    <font>
      <b/>
      <i/>
      <sz val="10"/>
      <color theme="0"/>
      <name val="Calibri"/>
      <family val="2"/>
    </font>
    <font>
      <u/>
      <sz val="10"/>
      <color indexed="12"/>
      <name val="Arial"/>
      <family val="2"/>
    </font>
    <font>
      <sz val="14"/>
      <color rgb="FFC00000"/>
      <name val="Calibri"/>
      <family val="2"/>
    </font>
    <font>
      <b/>
      <i/>
      <sz val="11"/>
      <color rgb="FF00B050"/>
      <name val="Calibri"/>
      <family val="2"/>
    </font>
    <font>
      <u/>
      <sz val="11"/>
      <name val="Calibri"/>
      <family val="2"/>
    </font>
    <font>
      <u/>
      <sz val="11"/>
      <color rgb="FF0000FF"/>
      <name val="Calibri"/>
      <family val="2"/>
    </font>
    <font>
      <b/>
      <sz val="12"/>
      <color rgb="FFC00000"/>
      <name val="Calibri"/>
      <family val="2"/>
    </font>
    <font>
      <sz val="12"/>
      <color rgb="FFFF0000"/>
      <name val="Calibri"/>
      <family val="2"/>
    </font>
    <font>
      <b/>
      <sz val="12"/>
      <color rgb="FFFF0000"/>
      <name val="Calibri"/>
      <family val="2"/>
    </font>
    <font>
      <sz val="10"/>
      <name val="Arial"/>
      <family val="2"/>
    </font>
    <font>
      <sz val="10"/>
      <name val="Verdana"/>
      <family val="2"/>
    </font>
    <font>
      <sz val="10"/>
      <color theme="0"/>
      <name val="Calibri"/>
      <family val="2"/>
      <scheme val="minor"/>
    </font>
    <font>
      <b/>
      <i/>
      <sz val="11"/>
      <name val="Calibri"/>
      <family val="2"/>
    </font>
    <font>
      <sz val="10"/>
      <color theme="0" tint="-0.14999847407452621"/>
      <name val="Calibri"/>
      <family val="2"/>
    </font>
    <font>
      <sz val="10"/>
      <color rgb="FF000000"/>
      <name val="Arial Unicode MS"/>
      <family val="2"/>
    </font>
    <font>
      <sz val="9"/>
      <color rgb="FF000000"/>
      <name val="Tahoma"/>
      <family val="2"/>
    </font>
    <font>
      <b/>
      <sz val="10"/>
      <name val="Calibri"/>
      <family val="2"/>
      <scheme val="minor"/>
    </font>
    <font>
      <b/>
      <sz val="10"/>
      <color rgb="FFC00000"/>
      <name val="Calibri"/>
      <family val="2"/>
      <scheme val="minor"/>
    </font>
    <font>
      <sz val="10"/>
      <color theme="1"/>
      <name val="Calibri"/>
      <family val="2"/>
      <scheme val="minor"/>
    </font>
    <font>
      <i/>
      <sz val="11"/>
      <name val="Calibri"/>
      <family val="2"/>
    </font>
    <font>
      <b/>
      <sz val="10"/>
      <color rgb="FF000000"/>
      <name val="Arial Unicode MS"/>
      <family val="2"/>
    </font>
    <font>
      <b/>
      <u/>
      <sz val="10"/>
      <color rgb="FF000000"/>
      <name val="Arial Unicode MS"/>
      <family val="2"/>
    </font>
    <font>
      <b/>
      <sz val="10"/>
      <name val="Arial Unicode MS"/>
      <family val="2"/>
    </font>
    <font>
      <sz val="10"/>
      <color theme="1"/>
      <name val="Arial Unicode MS"/>
      <family val="2"/>
    </font>
    <font>
      <sz val="10"/>
      <color rgb="FFFF0000"/>
      <name val="Calibri"/>
      <family val="2"/>
      <scheme val="minor"/>
    </font>
    <font>
      <b/>
      <sz val="10"/>
      <color theme="1"/>
      <name val="Arial"/>
      <family val="2"/>
    </font>
    <font>
      <b/>
      <i/>
      <sz val="11"/>
      <color rgb="FFFF0000"/>
      <name val="Calibri"/>
      <family val="2"/>
    </font>
    <font>
      <b/>
      <sz val="11"/>
      <color rgb="FFFF0000"/>
      <name val="Calibri"/>
      <family val="2"/>
    </font>
    <font>
      <u/>
      <sz val="10"/>
      <color rgb="FF000000"/>
      <name val="Arial Unicode MS"/>
      <family val="2"/>
    </font>
    <font>
      <sz val="10"/>
      <color rgb="FF000000"/>
      <name val="Arial Unicode MS"/>
    </font>
    <font>
      <b/>
      <u/>
      <sz val="10"/>
      <color rgb="FF000000"/>
      <name val="Arial Unicode MS"/>
    </font>
    <font>
      <b/>
      <sz val="10"/>
      <color rgb="FF000000"/>
      <name val="Arial Unicode MS"/>
    </font>
    <font>
      <b/>
      <sz val="10"/>
      <name val="Arial Unicode MS"/>
    </font>
    <font>
      <sz val="10"/>
      <color theme="1"/>
      <name val="Arial Unicode MS"/>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FFFF99"/>
        <bgColor indexed="64"/>
      </patternFill>
    </fill>
    <fill>
      <patternFill patternType="solid">
        <fgColor rgb="FFFFFFFF"/>
        <bgColor rgb="FF000000"/>
      </patternFill>
    </fill>
    <fill>
      <patternFill patternType="solid">
        <fgColor theme="0" tint="-0.14999847407452621"/>
        <bgColor theme="0" tint="-0.14999847407452621"/>
      </patternFill>
    </fill>
  </fills>
  <borders count="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top/>
      <bottom style="thin">
        <color theme="0"/>
      </bottom>
      <diagonal/>
    </border>
    <border>
      <left/>
      <right/>
      <top style="thin">
        <color theme="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theme="1"/>
      </left>
      <right style="thin">
        <color theme="1"/>
      </right>
      <top style="thin">
        <color theme="1"/>
      </top>
      <bottom style="thin">
        <color theme="1"/>
      </bottom>
      <diagonal/>
    </border>
    <border>
      <left/>
      <right style="thin">
        <color indexed="64"/>
      </right>
      <top style="thin">
        <color rgb="FF000000"/>
      </top>
      <bottom style="thin">
        <color rgb="FF000000"/>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auto="1"/>
      </left>
      <right style="thin">
        <color auto="1"/>
      </right>
      <top style="thin">
        <color auto="1"/>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s>
  <cellStyleXfs count="3">
    <xf numFmtId="0" fontId="0" fillId="0" borderId="0"/>
    <xf numFmtId="44"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300">
    <xf numFmtId="0" fontId="0" fillId="0" borderId="0" xfId="0"/>
    <xf numFmtId="0" fontId="3" fillId="3" borderId="6" xfId="0" applyFont="1" applyFill="1" applyBorder="1" applyAlignment="1">
      <alignment horizontal="left"/>
    </xf>
    <xf numFmtId="164" fontId="3" fillId="3" borderId="6" xfId="0" applyNumberFormat="1" applyFont="1" applyFill="1" applyBorder="1" applyAlignment="1">
      <alignment horizontal="left"/>
    </xf>
    <xf numFmtId="0" fontId="3" fillId="3" borderId="6" xfId="0" applyFont="1" applyFill="1" applyBorder="1"/>
    <xf numFmtId="0" fontId="6" fillId="3" borderId="6" xfId="0" applyFont="1" applyFill="1" applyBorder="1"/>
    <xf numFmtId="0" fontId="3" fillId="3" borderId="0" xfId="0" applyFont="1" applyFill="1"/>
    <xf numFmtId="0" fontId="3" fillId="3" borderId="0" xfId="0" applyFont="1" applyFill="1" applyAlignment="1">
      <alignment horizontal="center"/>
    </xf>
    <xf numFmtId="0" fontId="3" fillId="2" borderId="1" xfId="0" applyFont="1" applyFill="1" applyBorder="1"/>
    <xf numFmtId="0" fontId="3" fillId="2" borderId="2" xfId="0" applyFont="1" applyFill="1" applyBorder="1"/>
    <xf numFmtId="0" fontId="3" fillId="2" borderId="2" xfId="0" applyFont="1" applyFill="1" applyBorder="1" applyAlignment="1">
      <alignment horizontal="center"/>
    </xf>
    <xf numFmtId="0" fontId="3" fillId="2" borderId="3" xfId="0" applyFont="1" applyFill="1" applyBorder="1"/>
    <xf numFmtId="0" fontId="7" fillId="3" borderId="0" xfId="0" applyFont="1" applyFill="1"/>
    <xf numFmtId="0" fontId="7" fillId="2" borderId="4" xfId="0" applyFont="1" applyFill="1" applyBorder="1"/>
    <xf numFmtId="0" fontId="7" fillId="2" borderId="0" xfId="0" applyFont="1" applyFill="1"/>
    <xf numFmtId="0" fontId="7" fillId="2" borderId="0" xfId="0" applyFont="1" applyFill="1" applyAlignment="1">
      <alignment horizontal="center"/>
    </xf>
    <xf numFmtId="0" fontId="7" fillId="2" borderId="5" xfId="0" applyFont="1" applyFill="1" applyBorder="1"/>
    <xf numFmtId="0" fontId="3" fillId="2" borderId="4" xfId="0" applyFont="1" applyFill="1" applyBorder="1"/>
    <xf numFmtId="0" fontId="3" fillId="2" borderId="0" xfId="0" applyFont="1" applyFill="1"/>
    <xf numFmtId="0" fontId="3" fillId="2" borderId="5" xfId="0" applyFont="1" applyFill="1" applyBorder="1"/>
    <xf numFmtId="0" fontId="10" fillId="3" borderId="0" xfId="0" applyFont="1" applyFill="1"/>
    <xf numFmtId="0" fontId="10" fillId="2" borderId="4" xfId="0" applyFont="1" applyFill="1" applyBorder="1"/>
    <xf numFmtId="0" fontId="10" fillId="3" borderId="6" xfId="0" applyFont="1" applyFill="1" applyBorder="1"/>
    <xf numFmtId="49" fontId="10" fillId="3" borderId="6" xfId="0" applyNumberFormat="1" applyFont="1" applyFill="1" applyBorder="1" applyAlignment="1">
      <alignment horizontal="left"/>
    </xf>
    <xf numFmtId="167" fontId="10" fillId="3" borderId="6" xfId="0" applyNumberFormat="1" applyFont="1" applyFill="1" applyBorder="1" applyAlignment="1">
      <alignment horizontal="center"/>
    </xf>
    <xf numFmtId="0" fontId="10" fillId="3" borderId="6" xfId="0" applyFont="1" applyFill="1" applyBorder="1" applyAlignment="1">
      <alignment horizontal="center"/>
    </xf>
    <xf numFmtId="0" fontId="10" fillId="2" borderId="5" xfId="0" applyFont="1" applyFill="1" applyBorder="1"/>
    <xf numFmtId="0" fontId="8" fillId="3" borderId="0" xfId="0" applyFont="1" applyFill="1"/>
    <xf numFmtId="0" fontId="8" fillId="2" borderId="4" xfId="0" applyFont="1" applyFill="1" applyBorder="1"/>
    <xf numFmtId="0" fontId="4" fillId="3" borderId="6" xfId="0" applyFont="1" applyFill="1" applyBorder="1" applyAlignment="1">
      <alignment horizontal="left"/>
    </xf>
    <xf numFmtId="0" fontId="8" fillId="3" borderId="6" xfId="0" applyFont="1" applyFill="1" applyBorder="1"/>
    <xf numFmtId="167" fontId="8" fillId="3" borderId="6" xfId="0" applyNumberFormat="1" applyFont="1" applyFill="1" applyBorder="1" applyAlignment="1">
      <alignment horizontal="center"/>
    </xf>
    <xf numFmtId="0" fontId="8" fillId="3" borderId="6" xfId="0" applyFont="1" applyFill="1" applyBorder="1" applyAlignment="1">
      <alignment horizontal="center"/>
    </xf>
    <xf numFmtId="0" fontId="8" fillId="3" borderId="6" xfId="0" applyFont="1" applyFill="1" applyBorder="1" applyAlignment="1">
      <alignment horizontal="left"/>
    </xf>
    <xf numFmtId="0" fontId="8" fillId="2" borderId="5" xfId="0" applyFont="1" applyFill="1" applyBorder="1"/>
    <xf numFmtId="0" fontId="4" fillId="3" borderId="6" xfId="0" applyFont="1" applyFill="1" applyBorder="1"/>
    <xf numFmtId="0" fontId="11" fillId="3" borderId="6" xfId="0" applyFont="1" applyFill="1" applyBorder="1" applyAlignment="1">
      <alignment horizontal="center"/>
    </xf>
    <xf numFmtId="0" fontId="3" fillId="3" borderId="18" xfId="0" applyFont="1" applyFill="1" applyBorder="1"/>
    <xf numFmtId="0" fontId="3" fillId="3" borderId="6" xfId="0" applyFont="1" applyFill="1" applyBorder="1" applyAlignment="1">
      <alignment horizontal="center"/>
    </xf>
    <xf numFmtId="2" fontId="3" fillId="3" borderId="6" xfId="0" applyNumberFormat="1" applyFont="1" applyFill="1" applyBorder="1"/>
    <xf numFmtId="165" fontId="4" fillId="3" borderId="6" xfId="0" applyNumberFormat="1" applyFont="1" applyFill="1" applyBorder="1"/>
    <xf numFmtId="3" fontId="12" fillId="4" borderId="6" xfId="0" applyNumberFormat="1" applyFont="1" applyFill="1" applyBorder="1" applyAlignment="1">
      <alignment horizontal="center"/>
    </xf>
    <xf numFmtId="169" fontId="12" fillId="3" borderId="6" xfId="0" applyNumberFormat="1" applyFont="1" applyFill="1" applyBorder="1" applyAlignment="1">
      <alignment horizontal="center"/>
    </xf>
    <xf numFmtId="0" fontId="7" fillId="3" borderId="6" xfId="0" applyFont="1" applyFill="1" applyBorder="1"/>
    <xf numFmtId="0" fontId="3" fillId="2" borderId="8" xfId="0" applyFont="1" applyFill="1" applyBorder="1"/>
    <xf numFmtId="0" fontId="3" fillId="2" borderId="9" xfId="0" applyFont="1" applyFill="1" applyBorder="1"/>
    <xf numFmtId="0" fontId="3" fillId="2" borderId="9" xfId="0" applyFont="1" applyFill="1" applyBorder="1" applyAlignment="1">
      <alignment horizontal="center"/>
    </xf>
    <xf numFmtId="0" fontId="13" fillId="2" borderId="9" xfId="0" applyFont="1" applyFill="1" applyBorder="1" applyAlignment="1">
      <alignment horizontal="right"/>
    </xf>
    <xf numFmtId="0" fontId="3" fillId="2" borderId="10" xfId="0" applyFont="1" applyFill="1" applyBorder="1"/>
    <xf numFmtId="2" fontId="4" fillId="3" borderId="6" xfId="0" applyNumberFormat="1" applyFont="1" applyFill="1" applyBorder="1" applyAlignment="1">
      <alignment horizontal="right"/>
    </xf>
    <xf numFmtId="0" fontId="3" fillId="3" borderId="0" xfId="0" applyFont="1" applyFill="1" applyAlignment="1">
      <alignment horizontal="left"/>
    </xf>
    <xf numFmtId="0" fontId="3" fillId="2" borderId="2" xfId="0" applyFont="1" applyFill="1" applyBorder="1" applyAlignment="1">
      <alignment horizontal="left"/>
    </xf>
    <xf numFmtId="0" fontId="7" fillId="2" borderId="0" xfId="0" applyFont="1" applyFill="1" applyAlignment="1">
      <alignment horizontal="left"/>
    </xf>
    <xf numFmtId="0" fontId="3" fillId="2" borderId="0" xfId="0" applyFont="1" applyFill="1" applyAlignment="1">
      <alignment horizontal="left"/>
    </xf>
    <xf numFmtId="0" fontId="3" fillId="2" borderId="9" xfId="0" applyFont="1" applyFill="1" applyBorder="1" applyAlignment="1">
      <alignment horizontal="left"/>
    </xf>
    <xf numFmtId="0" fontId="6" fillId="2" borderId="4" xfId="0" applyFont="1" applyFill="1" applyBorder="1"/>
    <xf numFmtId="0" fontId="6" fillId="2" borderId="5" xfId="0" applyFont="1" applyFill="1" applyBorder="1"/>
    <xf numFmtId="0" fontId="4" fillId="2" borderId="0" xfId="0" applyFont="1" applyFill="1"/>
    <xf numFmtId="0" fontId="18" fillId="3" borderId="6" xfId="0" applyFont="1" applyFill="1" applyBorder="1" applyAlignment="1">
      <alignment horizontal="left"/>
    </xf>
    <xf numFmtId="0" fontId="18" fillId="3" borderId="6" xfId="0" applyFont="1" applyFill="1" applyBorder="1" applyAlignment="1">
      <alignment horizontal="center"/>
    </xf>
    <xf numFmtId="0" fontId="14" fillId="3" borderId="6" xfId="0" applyFont="1" applyFill="1" applyBorder="1" applyAlignment="1">
      <alignment horizontal="left"/>
    </xf>
    <xf numFmtId="0" fontId="18" fillId="3" borderId="6" xfId="0" applyFont="1" applyFill="1" applyBorder="1"/>
    <xf numFmtId="0" fontId="18" fillId="2" borderId="5" xfId="0" applyFont="1" applyFill="1" applyBorder="1"/>
    <xf numFmtId="0" fontId="6" fillId="2" borderId="0" xfId="0" applyFont="1" applyFill="1"/>
    <xf numFmtId="0" fontId="18" fillId="2" borderId="4" xfId="0" applyFont="1" applyFill="1" applyBorder="1"/>
    <xf numFmtId="0" fontId="14" fillId="3" borderId="6" xfId="0" applyFont="1" applyFill="1" applyBorder="1" applyAlignment="1">
      <alignment horizontal="center"/>
    </xf>
    <xf numFmtId="0" fontId="4" fillId="3" borderId="7" xfId="0" applyFont="1" applyFill="1" applyBorder="1"/>
    <xf numFmtId="165" fontId="3" fillId="3" borderId="6" xfId="0" applyNumberFormat="1" applyFont="1" applyFill="1" applyBorder="1"/>
    <xf numFmtId="0" fontId="14" fillId="3" borderId="6" xfId="0" applyFont="1" applyFill="1" applyBorder="1"/>
    <xf numFmtId="0" fontId="2" fillId="3" borderId="0" xfId="0" applyFont="1" applyFill="1"/>
    <xf numFmtId="0" fontId="2" fillId="2" borderId="4" xfId="0" applyFont="1" applyFill="1" applyBorder="1"/>
    <xf numFmtId="0" fontId="2" fillId="3" borderId="6" xfId="0" applyFont="1" applyFill="1" applyBorder="1"/>
    <xf numFmtId="0" fontId="2" fillId="3" borderId="6" xfId="0" applyFont="1" applyFill="1" applyBorder="1" applyAlignment="1">
      <alignment horizontal="center"/>
    </xf>
    <xf numFmtId="0" fontId="2" fillId="2" borderId="0" xfId="0" applyFont="1" applyFill="1"/>
    <xf numFmtId="44" fontId="3" fillId="0" borderId="6" xfId="0" applyNumberFormat="1" applyFont="1" applyBorder="1" applyAlignment="1" applyProtection="1">
      <alignment horizontal="center"/>
      <protection locked="0"/>
    </xf>
    <xf numFmtId="0" fontId="24" fillId="2" borderId="0" xfId="0" applyFont="1" applyFill="1" applyAlignment="1">
      <alignment horizontal="left"/>
    </xf>
    <xf numFmtId="0" fontId="7" fillId="3" borderId="6" xfId="0" applyFont="1" applyFill="1" applyBorder="1" applyAlignment="1">
      <alignment horizontal="left"/>
    </xf>
    <xf numFmtId="3" fontId="12" fillId="3" borderId="6" xfId="0" applyNumberFormat="1" applyFont="1" applyFill="1" applyBorder="1" applyAlignment="1">
      <alignment horizontal="center"/>
    </xf>
    <xf numFmtId="0" fontId="18" fillId="3" borderId="0" xfId="0" applyFont="1" applyFill="1"/>
    <xf numFmtId="165" fontId="4" fillId="2" borderId="0" xfId="0" applyNumberFormat="1" applyFont="1" applyFill="1"/>
    <xf numFmtId="3" fontId="12" fillId="2" borderId="0" xfId="0" applyNumberFormat="1" applyFont="1" applyFill="1" applyAlignment="1">
      <alignment horizontal="center"/>
    </xf>
    <xf numFmtId="169" fontId="12" fillId="2" borderId="0" xfId="0" applyNumberFormat="1" applyFont="1" applyFill="1" applyAlignment="1">
      <alignment horizontal="center"/>
    </xf>
    <xf numFmtId="165" fontId="14" fillId="3" borderId="6" xfId="0" applyNumberFormat="1" applyFont="1" applyFill="1" applyBorder="1"/>
    <xf numFmtId="3" fontId="22" fillId="4" borderId="6" xfId="0" applyNumberFormat="1" applyFont="1" applyFill="1" applyBorder="1" applyAlignment="1">
      <alignment horizontal="center"/>
    </xf>
    <xf numFmtId="169" fontId="22" fillId="3" borderId="6" xfId="0" applyNumberFormat="1" applyFont="1" applyFill="1" applyBorder="1" applyAlignment="1">
      <alignment horizontal="center"/>
    </xf>
    <xf numFmtId="165" fontId="18" fillId="3" borderId="6" xfId="0" applyNumberFormat="1" applyFont="1" applyFill="1" applyBorder="1"/>
    <xf numFmtId="3" fontId="20" fillId="4" borderId="6" xfId="0" applyNumberFormat="1" applyFont="1" applyFill="1" applyBorder="1" applyAlignment="1">
      <alignment horizontal="center"/>
    </xf>
    <xf numFmtId="169" fontId="20" fillId="3" borderId="6" xfId="0" applyNumberFormat="1" applyFont="1" applyFill="1" applyBorder="1" applyAlignment="1">
      <alignment horizontal="center"/>
    </xf>
    <xf numFmtId="0" fontId="2" fillId="2" borderId="0" xfId="0" applyFont="1" applyFill="1" applyAlignment="1">
      <alignment horizontal="center"/>
    </xf>
    <xf numFmtId="0" fontId="2" fillId="2" borderId="5" xfId="0" applyFont="1" applyFill="1" applyBorder="1"/>
    <xf numFmtId="168" fontId="10" fillId="3" borderId="6" xfId="0" applyNumberFormat="1" applyFont="1" applyFill="1" applyBorder="1" applyAlignment="1">
      <alignment horizontal="center"/>
    </xf>
    <xf numFmtId="167" fontId="4" fillId="3" borderId="6" xfId="0" applyNumberFormat="1" applyFont="1" applyFill="1" applyBorder="1" applyAlignment="1">
      <alignment horizontal="center"/>
    </xf>
    <xf numFmtId="168" fontId="4" fillId="3" borderId="6" xfId="0" applyNumberFormat="1" applyFont="1" applyFill="1" applyBorder="1" applyAlignment="1">
      <alignment horizontal="center"/>
    </xf>
    <xf numFmtId="0" fontId="21" fillId="3" borderId="0" xfId="0" applyFont="1" applyFill="1" applyAlignment="1">
      <alignment horizontal="center"/>
    </xf>
    <xf numFmtId="0" fontId="10" fillId="3" borderId="6" xfId="0" applyFont="1" applyFill="1" applyBorder="1" applyAlignment="1">
      <alignment horizontal="left"/>
    </xf>
    <xf numFmtId="0" fontId="6" fillId="3" borderId="6" xfId="0" applyFont="1" applyFill="1" applyBorder="1" applyAlignment="1">
      <alignment horizontal="left"/>
    </xf>
    <xf numFmtId="0" fontId="6" fillId="2" borderId="0" xfId="0" applyFont="1" applyFill="1" applyAlignment="1">
      <alignment horizontal="center"/>
    </xf>
    <xf numFmtId="0" fontId="6" fillId="3" borderId="0" xfId="0" applyFont="1" applyFill="1"/>
    <xf numFmtId="0" fontId="6" fillId="3" borderId="6" xfId="0" applyFont="1" applyFill="1" applyBorder="1" applyAlignment="1">
      <alignment horizontal="center"/>
    </xf>
    <xf numFmtId="164" fontId="6" fillId="2" borderId="0" xfId="0" applyNumberFormat="1" applyFont="1" applyFill="1" applyAlignment="1">
      <alignment horizontal="center"/>
    </xf>
    <xf numFmtId="3" fontId="19" fillId="3" borderId="6" xfId="0" applyNumberFormat="1" applyFont="1" applyFill="1" applyBorder="1" applyAlignment="1">
      <alignment horizontal="center"/>
    </xf>
    <xf numFmtId="169" fontId="19" fillId="3" borderId="6" xfId="0" applyNumberFormat="1" applyFont="1" applyFill="1" applyBorder="1" applyAlignment="1">
      <alignment horizontal="center"/>
    </xf>
    <xf numFmtId="165" fontId="4" fillId="3" borderId="7" xfId="0" applyNumberFormat="1" applyFont="1" applyFill="1" applyBorder="1"/>
    <xf numFmtId="3" fontId="12" fillId="3" borderId="7" xfId="0" applyNumberFormat="1" applyFont="1" applyFill="1" applyBorder="1" applyAlignment="1">
      <alignment horizontal="center"/>
    </xf>
    <xf numFmtId="169" fontId="12" fillId="3" borderId="7" xfId="0" applyNumberFormat="1" applyFont="1" applyFill="1" applyBorder="1" applyAlignment="1">
      <alignment horizontal="center"/>
    </xf>
    <xf numFmtId="49" fontId="4" fillId="3" borderId="6" xfId="0" applyNumberFormat="1" applyFont="1" applyFill="1" applyBorder="1" applyAlignment="1">
      <alignment horizontal="left"/>
    </xf>
    <xf numFmtId="0" fontId="4" fillId="3" borderId="6" xfId="0" applyFont="1" applyFill="1" applyBorder="1" applyAlignment="1">
      <alignment horizontal="right"/>
    </xf>
    <xf numFmtId="169" fontId="3" fillId="3" borderId="18" xfId="0" applyNumberFormat="1" applyFont="1" applyFill="1" applyBorder="1" applyAlignment="1">
      <alignment horizontal="center"/>
    </xf>
    <xf numFmtId="0" fontId="16" fillId="6" borderId="0" xfId="0" applyFont="1" applyFill="1"/>
    <xf numFmtId="0" fontId="16" fillId="6" borderId="0" xfId="0" applyFont="1" applyFill="1" applyAlignment="1">
      <alignment wrapText="1"/>
    </xf>
    <xf numFmtId="0" fontId="27" fillId="6" borderId="0" xfId="2" applyFont="1" applyFill="1" applyBorder="1" applyAlignment="1" applyProtection="1">
      <alignment wrapText="1"/>
    </xf>
    <xf numFmtId="0" fontId="28" fillId="6" borderId="0" xfId="0" applyFont="1" applyFill="1" applyAlignment="1">
      <alignment horizontal="left" wrapText="1"/>
    </xf>
    <xf numFmtId="0" fontId="29" fillId="6" borderId="0" xfId="0" applyFont="1" applyFill="1"/>
    <xf numFmtId="0" fontId="30" fillId="6" borderId="0" xfId="0" applyFont="1" applyFill="1" applyAlignment="1">
      <alignment horizontal="left"/>
    </xf>
    <xf numFmtId="0" fontId="9" fillId="6" borderId="0" xfId="0" applyFont="1" applyFill="1" applyAlignment="1">
      <alignment wrapText="1"/>
    </xf>
    <xf numFmtId="0" fontId="15" fillId="6" borderId="0" xfId="0" applyFont="1" applyFill="1"/>
    <xf numFmtId="2" fontId="3" fillId="3" borderId="19" xfId="0" applyNumberFormat="1" applyFont="1" applyFill="1" applyBorder="1"/>
    <xf numFmtId="0" fontId="3" fillId="3" borderId="20" xfId="0" applyFont="1" applyFill="1" applyBorder="1" applyAlignment="1">
      <alignment horizontal="center"/>
    </xf>
    <xf numFmtId="0" fontId="16" fillId="0" borderId="21" xfId="0" applyFont="1" applyBorder="1" applyAlignment="1">
      <alignment wrapText="1"/>
    </xf>
    <xf numFmtId="0" fontId="16" fillId="0" borderId="22" xfId="0" applyFont="1" applyBorder="1" applyAlignment="1">
      <alignment wrapText="1"/>
    </xf>
    <xf numFmtId="44" fontId="3" fillId="2" borderId="2" xfId="0" applyNumberFormat="1" applyFont="1" applyFill="1" applyBorder="1" applyAlignment="1">
      <alignment horizontal="center"/>
    </xf>
    <xf numFmtId="44" fontId="7" fillId="2" borderId="0" xfId="0" applyNumberFormat="1" applyFont="1" applyFill="1" applyAlignment="1">
      <alignment horizontal="center"/>
    </xf>
    <xf numFmtId="44" fontId="6" fillId="2" borderId="0" xfId="0" applyNumberFormat="1" applyFont="1" applyFill="1" applyAlignment="1">
      <alignment horizontal="center"/>
    </xf>
    <xf numFmtId="44" fontId="2" fillId="3" borderId="6" xfId="0" applyNumberFormat="1" applyFont="1" applyFill="1" applyBorder="1" applyAlignment="1">
      <alignment horizontal="center"/>
    </xf>
    <xf numFmtId="44" fontId="2" fillId="2" borderId="0" xfId="0" applyNumberFormat="1" applyFont="1" applyFill="1" applyAlignment="1">
      <alignment horizontal="center"/>
    </xf>
    <xf numFmtId="44" fontId="3" fillId="3" borderId="6" xfId="0" applyNumberFormat="1" applyFont="1" applyFill="1" applyBorder="1" applyAlignment="1">
      <alignment horizontal="center"/>
    </xf>
    <xf numFmtId="44" fontId="10" fillId="3" borderId="6" xfId="0" applyNumberFormat="1" applyFont="1" applyFill="1" applyBorder="1" applyAlignment="1">
      <alignment horizontal="center"/>
    </xf>
    <xf numFmtId="44" fontId="4" fillId="3" borderId="6" xfId="0" applyNumberFormat="1" applyFont="1" applyFill="1" applyBorder="1" applyAlignment="1">
      <alignment horizontal="center"/>
    </xf>
    <xf numFmtId="44" fontId="8" fillId="3" borderId="6" xfId="0" applyNumberFormat="1" applyFont="1" applyFill="1" applyBorder="1" applyAlignment="1">
      <alignment horizontal="center"/>
    </xf>
    <xf numFmtId="44" fontId="18" fillId="3" borderId="6" xfId="0" applyNumberFormat="1" applyFont="1" applyFill="1" applyBorder="1" applyAlignment="1">
      <alignment horizontal="center"/>
    </xf>
    <xf numFmtId="44" fontId="22" fillId="3" borderId="6" xfId="0" applyNumberFormat="1" applyFont="1" applyFill="1" applyBorder="1" applyAlignment="1">
      <alignment horizontal="center"/>
    </xf>
    <xf numFmtId="44" fontId="22" fillId="4" borderId="6" xfId="0" applyNumberFormat="1" applyFont="1" applyFill="1" applyBorder="1" applyAlignment="1">
      <alignment horizontal="center"/>
    </xf>
    <xf numFmtId="44" fontId="6" fillId="3" borderId="6" xfId="0" applyNumberFormat="1" applyFont="1" applyFill="1" applyBorder="1" applyAlignment="1">
      <alignment horizontal="center"/>
    </xf>
    <xf numFmtId="44" fontId="14" fillId="3" borderId="6" xfId="0" applyNumberFormat="1" applyFont="1" applyFill="1" applyBorder="1" applyAlignment="1">
      <alignment horizontal="center"/>
    </xf>
    <xf numFmtId="44" fontId="12" fillId="3" borderId="6" xfId="0" applyNumberFormat="1" applyFont="1" applyFill="1" applyBorder="1" applyAlignment="1">
      <alignment horizontal="center"/>
    </xf>
    <xf numFmtId="44" fontId="20" fillId="3" borderId="6" xfId="0" applyNumberFormat="1" applyFont="1" applyFill="1" applyBorder="1" applyAlignment="1">
      <alignment horizontal="center"/>
    </xf>
    <xf numFmtId="44" fontId="20" fillId="4" borderId="6" xfId="0" applyNumberFormat="1" applyFont="1" applyFill="1" applyBorder="1" applyAlignment="1">
      <alignment horizontal="center"/>
    </xf>
    <xf numFmtId="44" fontId="12" fillId="3" borderId="7" xfId="0" applyNumberFormat="1" applyFont="1" applyFill="1" applyBorder="1" applyAlignment="1">
      <alignment horizontal="center"/>
    </xf>
    <xf numFmtId="44" fontId="12" fillId="4" borderId="7" xfId="0" applyNumberFormat="1" applyFont="1" applyFill="1" applyBorder="1" applyAlignment="1">
      <alignment horizontal="center"/>
    </xf>
    <xf numFmtId="44" fontId="12" fillId="2" borderId="0" xfId="0" applyNumberFormat="1" applyFont="1" applyFill="1" applyAlignment="1">
      <alignment horizontal="center"/>
    </xf>
    <xf numFmtId="44" fontId="3" fillId="2" borderId="9" xfId="0" applyNumberFormat="1" applyFont="1" applyFill="1" applyBorder="1" applyAlignment="1">
      <alignment horizontal="center"/>
    </xf>
    <xf numFmtId="44" fontId="3" fillId="3" borderId="0" xfId="0" applyNumberFormat="1" applyFont="1" applyFill="1" applyAlignment="1">
      <alignment horizontal="center"/>
    </xf>
    <xf numFmtId="44" fontId="3" fillId="3" borderId="18" xfId="0" applyNumberFormat="1" applyFont="1" applyFill="1" applyBorder="1" applyAlignment="1">
      <alignment horizontal="center"/>
    </xf>
    <xf numFmtId="0" fontId="31" fillId="0" borderId="0" xfId="0" quotePrefix="1" applyFont="1" applyAlignment="1">
      <alignment horizontal="left"/>
    </xf>
    <xf numFmtId="0" fontId="31" fillId="0" borderId="0" xfId="0" applyFont="1" applyProtection="1">
      <protection hidden="1"/>
    </xf>
    <xf numFmtId="0" fontId="19" fillId="3" borderId="6" xfId="0" applyFont="1" applyFill="1" applyBorder="1" applyAlignment="1">
      <alignment horizontal="center"/>
    </xf>
    <xf numFmtId="0" fontId="2" fillId="3" borderId="6" xfId="0" applyFont="1" applyFill="1" applyBorder="1" applyAlignment="1" applyProtection="1">
      <alignment horizontal="center"/>
      <protection locked="0"/>
    </xf>
    <xf numFmtId="0" fontId="2" fillId="3" borderId="0" xfId="0" applyFont="1" applyFill="1" applyAlignment="1">
      <alignment horizontal="center"/>
    </xf>
    <xf numFmtId="0" fontId="2" fillId="0" borderId="6" xfId="0" applyFont="1" applyBorder="1" applyAlignment="1" applyProtection="1">
      <alignment horizontal="center"/>
      <protection locked="0"/>
    </xf>
    <xf numFmtId="0" fontId="19" fillId="3" borderId="0" xfId="0" applyFont="1" applyFill="1" applyAlignment="1">
      <alignment horizontal="center"/>
    </xf>
    <xf numFmtId="0" fontId="19" fillId="2" borderId="2" xfId="0" applyFont="1" applyFill="1" applyBorder="1" applyAlignment="1">
      <alignment horizontal="center"/>
    </xf>
    <xf numFmtId="0" fontId="19" fillId="2" borderId="0" xfId="0" applyFont="1" applyFill="1" applyAlignment="1">
      <alignment horizontal="center"/>
    </xf>
    <xf numFmtId="0" fontId="33" fillId="3" borderId="6" xfId="0" applyFont="1" applyFill="1" applyBorder="1" applyAlignment="1">
      <alignment horizontal="center"/>
    </xf>
    <xf numFmtId="0" fontId="33" fillId="2" borderId="0" xfId="0" applyFont="1" applyFill="1" applyAlignment="1">
      <alignment horizontal="center"/>
    </xf>
    <xf numFmtId="0" fontId="12" fillId="3" borderId="6" xfId="0" applyFont="1" applyFill="1" applyBorder="1" applyAlignment="1">
      <alignment horizontal="center"/>
    </xf>
    <xf numFmtId="0" fontId="22" fillId="3" borderId="6" xfId="0" applyFont="1" applyFill="1" applyBorder="1" applyAlignment="1">
      <alignment horizontal="center"/>
    </xf>
    <xf numFmtId="0" fontId="19" fillId="2" borderId="9" xfId="0" applyFont="1" applyFill="1" applyBorder="1" applyAlignment="1">
      <alignment horizontal="center"/>
    </xf>
    <xf numFmtId="0" fontId="3" fillId="5" borderId="6" xfId="0" applyFont="1" applyFill="1" applyBorder="1" applyAlignment="1">
      <alignment horizontal="center"/>
    </xf>
    <xf numFmtId="44" fontId="3" fillId="5" borderId="6" xfId="0" applyNumberFormat="1" applyFont="1" applyFill="1" applyBorder="1" applyAlignment="1">
      <alignment horizontal="center"/>
    </xf>
    <xf numFmtId="0" fontId="2" fillId="5" borderId="6" xfId="0" applyFont="1" applyFill="1" applyBorder="1" applyAlignment="1" applyProtection="1">
      <alignment horizontal="left"/>
      <protection locked="0"/>
    </xf>
    <xf numFmtId="0" fontId="2" fillId="5" borderId="6" xfId="0" applyFont="1" applyFill="1" applyBorder="1" applyAlignment="1">
      <alignment horizontal="center"/>
    </xf>
    <xf numFmtId="0" fontId="2" fillId="5" borderId="6" xfId="0" applyFont="1" applyFill="1" applyBorder="1" applyAlignment="1" applyProtection="1">
      <alignment horizontal="center"/>
      <protection locked="0"/>
    </xf>
    <xf numFmtId="0" fontId="25" fillId="2" borderId="0" xfId="0" applyFont="1" applyFill="1" applyAlignment="1">
      <alignment wrapText="1"/>
    </xf>
    <xf numFmtId="0" fontId="17" fillId="2" borderId="0" xfId="0" applyFont="1" applyFill="1" applyAlignment="1">
      <alignment wrapText="1"/>
    </xf>
    <xf numFmtId="0" fontId="16" fillId="2" borderId="0" xfId="0" applyFont="1" applyFill="1" applyAlignment="1">
      <alignment wrapText="1"/>
    </xf>
    <xf numFmtId="0" fontId="3" fillId="5" borderId="6" xfId="0" applyFont="1" applyFill="1" applyBorder="1"/>
    <xf numFmtId="0" fontId="34" fillId="2" borderId="0" xfId="0" applyFont="1" applyFill="1" applyAlignment="1">
      <alignment wrapText="1"/>
    </xf>
    <xf numFmtId="0" fontId="0" fillId="0" borderId="0" xfId="0" applyAlignment="1" applyProtection="1">
      <alignment horizontal="left"/>
      <protection locked="0"/>
    </xf>
    <xf numFmtId="0" fontId="35" fillId="3" borderId="0" xfId="0" applyFont="1" applyFill="1" applyProtection="1">
      <protection locked="0"/>
    </xf>
    <xf numFmtId="0" fontId="2" fillId="0" borderId="0" xfId="0" applyFont="1" applyAlignment="1">
      <alignment horizontal="left"/>
    </xf>
    <xf numFmtId="0" fontId="2" fillId="0" borderId="0" xfId="0" applyFont="1" applyAlignment="1">
      <alignment horizontal="left" vertical="center"/>
    </xf>
    <xf numFmtId="49" fontId="38" fillId="0" borderId="0" xfId="0" applyNumberFormat="1" applyFont="1" applyAlignment="1">
      <alignment horizontal="left" vertical="center"/>
    </xf>
    <xf numFmtId="14" fontId="38" fillId="0" borderId="0" xfId="0" applyNumberFormat="1" applyFont="1" applyAlignment="1">
      <alignment horizontal="left" vertical="center"/>
    </xf>
    <xf numFmtId="0" fontId="38" fillId="0" borderId="0" xfId="0" applyFont="1" applyAlignment="1">
      <alignment horizontal="left" vertical="center"/>
    </xf>
    <xf numFmtId="0" fontId="38" fillId="0" borderId="0" xfId="0" applyFont="1" applyAlignment="1">
      <alignment horizontal="left"/>
    </xf>
    <xf numFmtId="0" fontId="39" fillId="0" borderId="0" xfId="0" applyFont="1" applyAlignment="1">
      <alignment horizontal="left"/>
    </xf>
    <xf numFmtId="0" fontId="40" fillId="0" borderId="0" xfId="0" applyFont="1"/>
    <xf numFmtId="0" fontId="40" fillId="0" borderId="0" xfId="0" quotePrefix="1" applyFont="1" applyAlignment="1">
      <alignment horizontal="left"/>
    </xf>
    <xf numFmtId="166" fontId="40" fillId="0" borderId="0" xfId="0" applyNumberFormat="1" applyFont="1"/>
    <xf numFmtId="0" fontId="41" fillId="2" borderId="0" xfId="0" applyFont="1" applyFill="1" applyAlignment="1">
      <alignment wrapText="1"/>
    </xf>
    <xf numFmtId="0" fontId="42" fillId="6" borderId="28" xfId="0" applyFont="1" applyFill="1" applyBorder="1" applyAlignment="1">
      <alignment horizontal="left" vertical="top" wrapText="1"/>
    </xf>
    <xf numFmtId="0" fontId="42" fillId="6" borderId="29" xfId="0" applyFont="1" applyFill="1" applyBorder="1" applyAlignment="1">
      <alignment horizontal="left" vertical="top" wrapText="1"/>
    </xf>
    <xf numFmtId="44" fontId="3" fillId="5" borderId="18" xfId="0" applyNumberFormat="1" applyFont="1" applyFill="1" applyBorder="1" applyAlignment="1">
      <alignment horizontal="center"/>
    </xf>
    <xf numFmtId="0" fontId="36" fillId="6" borderId="0" xfId="0" applyFont="1" applyFill="1"/>
    <xf numFmtId="0" fontId="43" fillId="6" borderId="0" xfId="0" applyFont="1" applyFill="1"/>
    <xf numFmtId="0" fontId="36" fillId="6" borderId="0" xfId="0" applyFont="1" applyFill="1" applyAlignment="1">
      <alignment horizontal="left" vertical="top" wrapText="1"/>
    </xf>
    <xf numFmtId="0" fontId="42" fillId="6" borderId="0" xfId="0" applyFont="1" applyFill="1" applyAlignment="1">
      <alignment horizontal="right" vertical="top" wrapText="1"/>
    </xf>
    <xf numFmtId="14" fontId="42" fillId="6" borderId="0" xfId="0" applyNumberFormat="1" applyFont="1" applyFill="1" applyAlignment="1">
      <alignment horizontal="right" vertical="top" wrapText="1"/>
    </xf>
    <xf numFmtId="14" fontId="44" fillId="6" borderId="0" xfId="0" applyNumberFormat="1" applyFont="1" applyFill="1" applyAlignment="1">
      <alignment horizontal="right" vertical="top" wrapText="1"/>
    </xf>
    <xf numFmtId="0" fontId="36" fillId="6" borderId="16" xfId="0" applyFont="1" applyFill="1" applyBorder="1"/>
    <xf numFmtId="0" fontId="36" fillId="6" borderId="14" xfId="0" applyFont="1" applyFill="1" applyBorder="1"/>
    <xf numFmtId="0" fontId="45" fillId="0" borderId="32" xfId="0" applyFont="1" applyBorder="1"/>
    <xf numFmtId="0" fontId="39" fillId="0" borderId="0" xfId="0" quotePrefix="1" applyFont="1" applyAlignment="1">
      <alignment horizontal="left"/>
    </xf>
    <xf numFmtId="10" fontId="40" fillId="0" borderId="0" xfId="0" applyNumberFormat="1" applyFont="1" applyProtection="1">
      <protection locked="0"/>
    </xf>
    <xf numFmtId="0" fontId="40" fillId="0" borderId="12" xfId="0" quotePrefix="1" applyFont="1" applyBorder="1" applyAlignment="1">
      <alignment horizontal="center"/>
    </xf>
    <xf numFmtId="0" fontId="40" fillId="0" borderId="1" xfId="0" quotePrefix="1" applyFont="1" applyBorder="1" applyAlignment="1">
      <alignment horizontal="left"/>
    </xf>
    <xf numFmtId="0" fontId="40" fillId="0" borderId="2" xfId="0" applyFont="1" applyBorder="1"/>
    <xf numFmtId="0" fontId="40" fillId="0" borderId="3" xfId="0" applyFont="1" applyBorder="1"/>
    <xf numFmtId="0" fontId="40" fillId="0" borderId="11" xfId="0" applyFont="1" applyBorder="1"/>
    <xf numFmtId="0" fontId="40" fillId="0" borderId="13" xfId="0" applyFont="1" applyBorder="1"/>
    <xf numFmtId="0" fontId="40" fillId="0" borderId="12" xfId="0" applyFont="1" applyBorder="1"/>
    <xf numFmtId="0" fontId="40" fillId="0" borderId="8" xfId="0" quotePrefix="1" applyFont="1" applyBorder="1" applyAlignment="1">
      <alignment horizontal="left"/>
    </xf>
    <xf numFmtId="0" fontId="40" fillId="0" borderId="9" xfId="0" applyFont="1" applyBorder="1" applyAlignment="1">
      <alignment horizontal="left"/>
    </xf>
    <xf numFmtId="0" fontId="40" fillId="0" borderId="10" xfId="0" applyFont="1" applyBorder="1" applyAlignment="1">
      <alignment horizontal="left"/>
    </xf>
    <xf numFmtId="0" fontId="40" fillId="0" borderId="4" xfId="0" applyFont="1" applyBorder="1"/>
    <xf numFmtId="0" fontId="40" fillId="0" borderId="1" xfId="0" applyFont="1" applyBorder="1"/>
    <xf numFmtId="0" fontId="40" fillId="0" borderId="4" xfId="0" applyFont="1" applyBorder="1" applyAlignment="1">
      <alignment horizontal="left"/>
    </xf>
    <xf numFmtId="0" fontId="40" fillId="0" borderId="5" xfId="0" applyFont="1" applyBorder="1"/>
    <xf numFmtId="0" fontId="40" fillId="0" borderId="4" xfId="0" quotePrefix="1" applyFont="1" applyBorder="1" applyAlignment="1">
      <alignment horizontal="left"/>
    </xf>
    <xf numFmtId="44" fontId="40" fillId="0" borderId="0" xfId="0" applyNumberFormat="1" applyFont="1"/>
    <xf numFmtId="44" fontId="40" fillId="0" borderId="5" xfId="0" applyNumberFormat="1" applyFont="1" applyBorder="1"/>
    <xf numFmtId="44" fontId="40" fillId="0" borderId="4" xfId="0" applyNumberFormat="1" applyFont="1" applyBorder="1"/>
    <xf numFmtId="44" fontId="40" fillId="0" borderId="9" xfId="0" applyNumberFormat="1" applyFont="1" applyBorder="1"/>
    <xf numFmtId="44" fontId="40" fillId="0" borderId="10" xfId="0" applyNumberFormat="1" applyFont="1" applyBorder="1"/>
    <xf numFmtId="44" fontId="40" fillId="0" borderId="1" xfId="0" applyNumberFormat="1" applyFont="1" applyBorder="1"/>
    <xf numFmtId="44" fontId="40" fillId="0" borderId="2" xfId="0" applyNumberFormat="1" applyFont="1" applyBorder="1"/>
    <xf numFmtId="44" fontId="40" fillId="0" borderId="3" xfId="0" applyNumberFormat="1" applyFont="1" applyBorder="1"/>
    <xf numFmtId="44" fontId="46" fillId="0" borderId="0" xfId="1" applyFont="1" applyBorder="1" applyProtection="1"/>
    <xf numFmtId="44" fontId="46" fillId="0" borderId="5" xfId="1" applyFont="1" applyBorder="1" applyProtection="1"/>
    <xf numFmtId="44" fontId="2" fillId="0" borderId="4" xfId="1" applyFont="1" applyFill="1" applyBorder="1" applyProtection="1"/>
    <xf numFmtId="44" fontId="2" fillId="0" borderId="17" xfId="1" applyFont="1" applyFill="1" applyBorder="1" applyProtection="1"/>
    <xf numFmtId="44" fontId="46" fillId="0" borderId="9" xfId="1" applyFont="1" applyBorder="1" applyProtection="1"/>
    <xf numFmtId="44" fontId="46" fillId="0" borderId="10" xfId="1" applyFont="1" applyBorder="1" applyProtection="1"/>
    <xf numFmtId="44" fontId="2" fillId="0" borderId="8" xfId="1" applyFont="1" applyFill="1" applyBorder="1" applyProtection="1"/>
    <xf numFmtId="44" fontId="2" fillId="0" borderId="14" xfId="1" applyFont="1" applyFill="1" applyBorder="1" applyProtection="1"/>
    <xf numFmtId="0" fontId="40" fillId="0" borderId="2" xfId="0" quotePrefix="1" applyFont="1" applyBorder="1" applyAlignment="1">
      <alignment horizontal="left"/>
    </xf>
    <xf numFmtId="0" fontId="40" fillId="0" borderId="11" xfId="0" quotePrefix="1" applyFont="1" applyBorder="1" applyAlignment="1">
      <alignment horizontal="left"/>
    </xf>
    <xf numFmtId="170" fontId="40" fillId="0" borderId="0" xfId="0" applyNumberFormat="1" applyFont="1"/>
    <xf numFmtId="170" fontId="40" fillId="0" borderId="5" xfId="0" applyNumberFormat="1" applyFont="1" applyBorder="1"/>
    <xf numFmtId="44" fontId="40" fillId="0" borderId="17" xfId="0" applyNumberFormat="1" applyFont="1" applyBorder="1"/>
    <xf numFmtId="0" fontId="40" fillId="0" borderId="8" xfId="0" applyFont="1" applyBorder="1"/>
    <xf numFmtId="0" fontId="40" fillId="0" borderId="10" xfId="0" applyFont="1" applyBorder="1"/>
    <xf numFmtId="0" fontId="40" fillId="0" borderId="9" xfId="0" applyFont="1" applyBorder="1"/>
    <xf numFmtId="0" fontId="39" fillId="0" borderId="13" xfId="0" quotePrefix="1" applyFont="1" applyBorder="1" applyAlignment="1">
      <alignment horizontal="left"/>
    </xf>
    <xf numFmtId="0" fontId="40" fillId="0" borderId="15" xfId="0" quotePrefix="1" applyFont="1" applyBorder="1" applyAlignment="1">
      <alignment horizontal="center"/>
    </xf>
    <xf numFmtId="0" fontId="40" fillId="0" borderId="13" xfId="0" applyFont="1" applyBorder="1" applyAlignment="1">
      <alignment horizontal="left"/>
    </xf>
    <xf numFmtId="0" fontId="40" fillId="0" borderId="12" xfId="0" applyFont="1" applyBorder="1" applyAlignment="1">
      <alignment horizontal="left"/>
    </xf>
    <xf numFmtId="44" fontId="40" fillId="0" borderId="16" xfId="0" applyNumberFormat="1" applyFont="1" applyBorder="1"/>
    <xf numFmtId="44" fontId="40" fillId="0" borderId="14" xfId="0" applyNumberFormat="1" applyFont="1" applyBorder="1"/>
    <xf numFmtId="0" fontId="40" fillId="0" borderId="15" xfId="0" applyFont="1" applyBorder="1" applyAlignment="1">
      <alignment horizontal="center"/>
    </xf>
    <xf numFmtId="0" fontId="36" fillId="6" borderId="15" xfId="0" applyFont="1" applyFill="1" applyBorder="1" applyAlignment="1">
      <alignment horizontal="center"/>
    </xf>
    <xf numFmtId="0" fontId="0" fillId="0" borderId="15" xfId="0" applyBorder="1"/>
    <xf numFmtId="44" fontId="38" fillId="0" borderId="0" xfId="1" applyFont="1" applyFill="1" applyAlignment="1" applyProtection="1">
      <alignment horizontal="left"/>
      <protection locked="0"/>
    </xf>
    <xf numFmtId="171" fontId="38" fillId="0" borderId="0" xfId="1" applyNumberFormat="1" applyFont="1" applyFill="1" applyAlignment="1" applyProtection="1">
      <alignment horizontal="center"/>
      <protection locked="0"/>
    </xf>
    <xf numFmtId="44" fontId="40" fillId="0" borderId="5" xfId="0" applyNumberFormat="1" applyFont="1" applyBorder="1" applyProtection="1">
      <protection locked="0"/>
    </xf>
    <xf numFmtId="44" fontId="40" fillId="0" borderId="10" xfId="0" applyNumberFormat="1" applyFont="1" applyBorder="1" applyProtection="1">
      <protection locked="0"/>
    </xf>
    <xf numFmtId="44" fontId="40" fillId="0" borderId="4" xfId="0" applyNumberFormat="1" applyFont="1" applyBorder="1" applyProtection="1">
      <protection locked="0"/>
    </xf>
    <xf numFmtId="44" fontId="40" fillId="0" borderId="0" xfId="0" applyNumberFormat="1" applyFont="1" applyProtection="1">
      <protection locked="0"/>
    </xf>
    <xf numFmtId="0" fontId="36" fillId="0" borderId="12" xfId="0" applyFont="1" applyBorder="1" applyAlignment="1">
      <alignment horizontal="left" vertical="center" wrapText="1"/>
    </xf>
    <xf numFmtId="0" fontId="36" fillId="0" borderId="15" xfId="0" applyFont="1" applyBorder="1" applyAlignment="1">
      <alignment horizontal="right" vertical="center" wrapText="1"/>
    </xf>
    <xf numFmtId="0" fontId="50" fillId="6" borderId="0" xfId="0" applyFont="1" applyFill="1"/>
    <xf numFmtId="0" fontId="47" fillId="0" borderId="15" xfId="0" applyFont="1" applyBorder="1" applyAlignment="1">
      <alignment vertical="top"/>
    </xf>
    <xf numFmtId="0" fontId="51" fillId="6" borderId="0" xfId="0" applyFont="1" applyFill="1"/>
    <xf numFmtId="0" fontId="52" fillId="6" borderId="0" xfId="0" applyFont="1" applyFill="1"/>
    <xf numFmtId="0" fontId="51" fillId="6" borderId="0" xfId="0" applyFont="1" applyFill="1" applyAlignment="1">
      <alignment horizontal="left" vertical="top" wrapText="1"/>
    </xf>
    <xf numFmtId="0" fontId="53" fillId="6" borderId="0" xfId="0" applyFont="1" applyFill="1" applyAlignment="1">
      <alignment horizontal="right" vertical="top" wrapText="1"/>
    </xf>
    <xf numFmtId="0" fontId="53" fillId="6" borderId="0" xfId="0" applyFont="1" applyFill="1" applyAlignment="1">
      <alignment horizontal="left" vertical="top" wrapText="1"/>
    </xf>
    <xf numFmtId="14" fontId="53" fillId="6" borderId="0" xfId="0" applyNumberFormat="1" applyFont="1" applyFill="1" applyAlignment="1">
      <alignment horizontal="right" vertical="top" wrapText="1"/>
    </xf>
    <xf numFmtId="14" fontId="54" fillId="6" borderId="0" xfId="0" applyNumberFormat="1" applyFont="1" applyFill="1" applyAlignment="1">
      <alignment horizontal="right" vertical="top" wrapText="1"/>
    </xf>
    <xf numFmtId="0" fontId="51" fillId="6" borderId="16" xfId="0" applyFont="1" applyFill="1" applyBorder="1"/>
    <xf numFmtId="0" fontId="51" fillId="6" borderId="15" xfId="0" applyFont="1" applyFill="1" applyBorder="1"/>
    <xf numFmtId="0" fontId="51" fillId="6" borderId="14" xfId="0" applyFont="1" applyFill="1" applyBorder="1"/>
    <xf numFmtId="0" fontId="53" fillId="6" borderId="29" xfId="0" applyFont="1" applyFill="1" applyBorder="1" applyAlignment="1">
      <alignment horizontal="left" vertical="top" wrapText="1"/>
    </xf>
    <xf numFmtId="0" fontId="51" fillId="6" borderId="29" xfId="0" applyFont="1" applyFill="1" applyBorder="1" applyAlignment="1">
      <alignment horizontal="left" vertical="top" wrapText="1"/>
    </xf>
    <xf numFmtId="0" fontId="55" fillId="7" borderId="32" xfId="0" applyFont="1" applyFill="1" applyBorder="1"/>
    <xf numFmtId="0" fontId="55" fillId="7" borderId="34" xfId="0" applyFont="1" applyFill="1" applyBorder="1"/>
    <xf numFmtId="0" fontId="55" fillId="7" borderId="35" xfId="0" applyFont="1" applyFill="1" applyBorder="1"/>
    <xf numFmtId="0" fontId="55" fillId="0" borderId="32" xfId="0" applyFont="1" applyBorder="1"/>
    <xf numFmtId="0" fontId="55" fillId="0" borderId="34" xfId="0" applyFont="1" applyBorder="1"/>
    <xf numFmtId="0" fontId="55" fillId="0" borderId="35" xfId="0" applyFont="1" applyBorder="1"/>
    <xf numFmtId="0" fontId="51" fillId="6" borderId="36" xfId="0" applyFont="1" applyFill="1" applyBorder="1"/>
    <xf numFmtId="0" fontId="47" fillId="0" borderId="15" xfId="0" applyFont="1" applyBorder="1" applyAlignment="1">
      <alignment horizontal="left" vertical="top"/>
    </xf>
    <xf numFmtId="0" fontId="36" fillId="6" borderId="37" xfId="0" applyFont="1" applyFill="1" applyBorder="1"/>
    <xf numFmtId="0" fontId="36" fillId="6" borderId="32" xfId="0" applyFont="1" applyFill="1" applyBorder="1"/>
    <xf numFmtId="0" fontId="36" fillId="0" borderId="32" xfId="0" applyFont="1" applyBorder="1"/>
    <xf numFmtId="0" fontId="45" fillId="0" borderId="38" xfId="0" applyFont="1" applyBorder="1"/>
    <xf numFmtId="0" fontId="45" fillId="0" borderId="15" xfId="0" applyFont="1" applyBorder="1"/>
    <xf numFmtId="0" fontId="51" fillId="6" borderId="15" xfId="0" applyFont="1" applyFill="1" applyBorder="1" applyAlignment="1">
      <alignment vertical="top"/>
    </xf>
    <xf numFmtId="0" fontId="40" fillId="0" borderId="11" xfId="0" quotePrefix="1" applyFont="1" applyBorder="1" applyAlignment="1">
      <alignment horizontal="center"/>
    </xf>
    <xf numFmtId="0" fontId="40" fillId="0" borderId="13" xfId="0" quotePrefix="1" applyFont="1" applyBorder="1" applyAlignment="1">
      <alignment horizontal="center"/>
    </xf>
    <xf numFmtId="0" fontId="40" fillId="0" borderId="11" xfId="0" applyFont="1" applyBorder="1" applyAlignment="1">
      <alignment horizontal="center"/>
    </xf>
    <xf numFmtId="0" fontId="40" fillId="0" borderId="12" xfId="0" applyFont="1" applyBorder="1" applyAlignment="1">
      <alignment horizontal="center"/>
    </xf>
    <xf numFmtId="0" fontId="53" fillId="6" borderId="23" xfId="0" applyFont="1" applyFill="1" applyBorder="1" applyAlignment="1">
      <alignment horizontal="left" vertical="top" wrapText="1"/>
    </xf>
    <xf numFmtId="0" fontId="53" fillId="6" borderId="27" xfId="0" applyFont="1" applyFill="1" applyBorder="1" applyAlignment="1">
      <alignment horizontal="left" vertical="top" wrapText="1"/>
    </xf>
    <xf numFmtId="0" fontId="53" fillId="6" borderId="30" xfId="0" applyFont="1" applyFill="1" applyBorder="1" applyAlignment="1">
      <alignment horizontal="left" vertical="top" wrapText="1"/>
    </xf>
    <xf numFmtId="0" fontId="53" fillId="6" borderId="31" xfId="0" applyFont="1" applyFill="1" applyBorder="1" applyAlignment="1">
      <alignment horizontal="left" vertical="top" wrapText="1"/>
    </xf>
    <xf numFmtId="0" fontId="51" fillId="6" borderId="24" xfId="0" applyFont="1" applyFill="1" applyBorder="1" applyAlignment="1">
      <alignment horizontal="left" vertical="top" wrapText="1"/>
    </xf>
    <xf numFmtId="0" fontId="51" fillId="6" borderId="25" xfId="0" applyFont="1" applyFill="1" applyBorder="1" applyAlignment="1">
      <alignment horizontal="left" vertical="top" wrapText="1"/>
    </xf>
    <xf numFmtId="0" fontId="51" fillId="6" borderId="26" xfId="0" applyFont="1" applyFill="1" applyBorder="1" applyAlignment="1">
      <alignment horizontal="left" vertical="top" wrapText="1"/>
    </xf>
    <xf numFmtId="0" fontId="53" fillId="6" borderId="24" xfId="0" applyFont="1" applyFill="1" applyBorder="1" applyAlignment="1">
      <alignment horizontal="left" vertical="top" wrapText="1"/>
    </xf>
    <xf numFmtId="0" fontId="53" fillId="6" borderId="25" xfId="0" applyFont="1" applyFill="1" applyBorder="1" applyAlignment="1">
      <alignment horizontal="left" vertical="top" wrapText="1"/>
    </xf>
    <xf numFmtId="0" fontId="53" fillId="6" borderId="26" xfId="0" applyFont="1" applyFill="1" applyBorder="1" applyAlignment="1">
      <alignment horizontal="left" vertical="top" wrapText="1"/>
    </xf>
    <xf numFmtId="0" fontId="42" fillId="6" borderId="23" xfId="0" applyFont="1" applyFill="1" applyBorder="1" applyAlignment="1">
      <alignment horizontal="left" vertical="top" wrapText="1"/>
    </xf>
    <xf numFmtId="0" fontId="42" fillId="6" borderId="27" xfId="0" applyFont="1" applyFill="1" applyBorder="1" applyAlignment="1">
      <alignment horizontal="left" vertical="top" wrapText="1"/>
    </xf>
    <xf numFmtId="0" fontId="42" fillId="6" borderId="24" xfId="0" applyFont="1" applyFill="1" applyBorder="1" applyAlignment="1">
      <alignment horizontal="left" vertical="top" wrapText="1"/>
    </xf>
    <xf numFmtId="0" fontId="42" fillId="6" borderId="25" xfId="0" applyFont="1" applyFill="1" applyBorder="1" applyAlignment="1">
      <alignment horizontal="left" vertical="top" wrapText="1"/>
    </xf>
    <xf numFmtId="0" fontId="42" fillId="6" borderId="33" xfId="0" applyFont="1" applyFill="1" applyBorder="1" applyAlignment="1">
      <alignment horizontal="left" vertical="top" wrapText="1"/>
    </xf>
    <xf numFmtId="0" fontId="36" fillId="6" borderId="24" xfId="0" applyFont="1" applyFill="1" applyBorder="1" applyAlignment="1">
      <alignment horizontal="left" vertical="top" wrapText="1"/>
    </xf>
    <xf numFmtId="0" fontId="36" fillId="6" borderId="25" xfId="0" applyFont="1" applyFill="1" applyBorder="1" applyAlignment="1">
      <alignment horizontal="left" vertical="top" wrapText="1"/>
    </xf>
    <xf numFmtId="0" fontId="36" fillId="6" borderId="26" xfId="0" applyFont="1" applyFill="1" applyBorder="1" applyAlignment="1">
      <alignment horizontal="left" vertical="top" wrapText="1"/>
    </xf>
    <xf numFmtId="0" fontId="36" fillId="6" borderId="33" xfId="0" applyFont="1" applyFill="1" applyBorder="1" applyAlignment="1">
      <alignment horizontal="left" vertical="top" wrapText="1"/>
    </xf>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FFFF99"/>
      <color rgb="FFFF9933"/>
      <color rgb="FFFF3300"/>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D$1" fmlaRange="'SWV gegevens'!$J$2:$J$267" noThreeD="1" sel="3" val="2"/>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6201833</xdr:colOff>
      <xdr:row>6</xdr:row>
      <xdr:rowOff>179916</xdr:rowOff>
    </xdr:from>
    <xdr:to>
      <xdr:col>2</xdr:col>
      <xdr:colOff>7747001</xdr:colOff>
      <xdr:row>9</xdr:row>
      <xdr:rowOff>21165</xdr:rowOff>
    </xdr:to>
    <xdr:pic>
      <xdr:nvPicPr>
        <xdr:cNvPr id="6" name="Picture 9">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625166" y="3196166"/>
          <a:ext cx="1545168" cy="518582"/>
        </a:xfrm>
        <a:prstGeom prst="rect">
          <a:avLst/>
        </a:prstGeom>
        <a:noFill/>
        <a:ln w="9525">
          <a:noFill/>
          <a:miter lim="800000"/>
          <a:headEnd/>
          <a:tailEnd/>
        </a:ln>
      </xdr:spPr>
    </xdr:pic>
    <xdr:clientData/>
  </xdr:twoCellAnchor>
  <xdr:twoCellAnchor editAs="oneCell">
    <xdr:from>
      <xdr:col>2</xdr:col>
      <xdr:colOff>6815666</xdr:colOff>
      <xdr:row>11</xdr:row>
      <xdr:rowOff>21167</xdr:rowOff>
    </xdr:from>
    <xdr:to>
      <xdr:col>2</xdr:col>
      <xdr:colOff>8280236</xdr:colOff>
      <xdr:row>14</xdr:row>
      <xdr:rowOff>89957</xdr:rowOff>
    </xdr:to>
    <xdr:pic>
      <xdr:nvPicPr>
        <xdr:cNvPr id="7" name="Afbeelding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7238999" y="4931834"/>
          <a:ext cx="1464570" cy="714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6</xdr:row>
      <xdr:rowOff>145677</xdr:rowOff>
    </xdr:from>
    <xdr:to>
      <xdr:col>18</xdr:col>
      <xdr:colOff>843676</xdr:colOff>
      <xdr:row>9</xdr:row>
      <xdr:rowOff>100852</xdr:rowOff>
    </xdr:to>
    <xdr:pic>
      <xdr:nvPicPr>
        <xdr:cNvPr id="2" name="Picture 9">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99411" y="1243853"/>
          <a:ext cx="1706530" cy="425823"/>
        </a:xfrm>
        <a:prstGeom prst="rect">
          <a:avLst/>
        </a:prstGeom>
        <a:noFill/>
        <a:ln w="9525">
          <a:noFill/>
          <a:miter lim="800000"/>
          <a:headEnd/>
          <a:tailEnd/>
        </a:ln>
      </xdr:spPr>
    </xdr:pic>
    <xdr:clientData/>
  </xdr:twoCellAnchor>
  <xdr:twoCellAnchor editAs="oneCell">
    <xdr:from>
      <xdr:col>21</xdr:col>
      <xdr:colOff>44824</xdr:colOff>
      <xdr:row>5</xdr:row>
      <xdr:rowOff>145676</xdr:rowOff>
    </xdr:from>
    <xdr:to>
      <xdr:col>22</xdr:col>
      <xdr:colOff>694764</xdr:colOff>
      <xdr:row>10</xdr:row>
      <xdr:rowOff>57976</xdr:rowOff>
    </xdr:to>
    <xdr:pic>
      <xdr:nvPicPr>
        <xdr:cNvPr id="3" name="Afbeelding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9569824" y="1086970"/>
          <a:ext cx="1501588" cy="73243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19050</xdr:colOff>
          <xdr:row>7</xdr:row>
          <xdr:rowOff>19050</xdr:rowOff>
        </xdr:from>
        <xdr:to>
          <xdr:col>8</xdr:col>
          <xdr:colOff>0</xdr:colOff>
          <xdr:row>8</xdr:row>
          <xdr:rowOff>19050</xdr:rowOff>
        </xdr:to>
        <xdr:sp macro="" textlink="">
          <xdr:nvSpPr>
            <xdr:cNvPr id="44050" name="Drop Down 18" hidden="1">
              <a:extLst>
                <a:ext uri="{63B3BB69-23CF-44E3-9099-C40C66FF867C}">
                  <a14:compatExt spid="_x0000_s44050"/>
                </a:ext>
                <a:ext uri="{FF2B5EF4-FFF2-40B4-BE49-F238E27FC236}">
                  <a16:creationId xmlns:a16="http://schemas.microsoft.com/office/drawing/2014/main" id="{00000000-0008-0000-0100-000012A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10</xdr:col>
      <xdr:colOff>27144</xdr:colOff>
      <xdr:row>1</xdr:row>
      <xdr:rowOff>96471</xdr:rowOff>
    </xdr:from>
    <xdr:to>
      <xdr:col>11</xdr:col>
      <xdr:colOff>950821</xdr:colOff>
      <xdr:row>7</xdr:row>
      <xdr:rowOff>109314</xdr:rowOff>
    </xdr:to>
    <xdr:pic>
      <xdr:nvPicPr>
        <xdr:cNvPr id="3" name="Afbeelding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1933394" y="255221"/>
          <a:ext cx="1907927" cy="965343"/>
        </a:xfrm>
        <a:prstGeom prst="rect">
          <a:avLst/>
        </a:prstGeom>
      </xdr:spPr>
    </xdr:pic>
    <xdr:clientData/>
  </xdr:twoCellAnchor>
  <xdr:twoCellAnchor editAs="oneCell">
    <xdr:from>
      <xdr:col>7</xdr:col>
      <xdr:colOff>113150</xdr:colOff>
      <xdr:row>1</xdr:row>
      <xdr:rowOff>47625</xdr:rowOff>
    </xdr:from>
    <xdr:to>
      <xdr:col>9</xdr:col>
      <xdr:colOff>292445</xdr:colOff>
      <xdr:row>8</xdr:row>
      <xdr:rowOff>8604</xdr:rowOff>
    </xdr:to>
    <xdr:pic>
      <xdr:nvPicPr>
        <xdr:cNvPr id="6" name="Afbeelding 5" descr="http://www.poraad.nl/sites/www.poraad.nl/themes/poraad/logo.png">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80900" y="206375"/>
          <a:ext cx="2433545" cy="1072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E126"/>
  <sheetViews>
    <sheetView zoomScale="90" zoomScaleNormal="90" workbookViewId="0">
      <selection activeCell="C2" sqref="C2"/>
    </sheetView>
  </sheetViews>
  <sheetFormatPr defaultColWidth="9.140625" defaultRowHeight="15" x14ac:dyDescent="0.25"/>
  <cols>
    <col min="1" max="1" width="3.7109375" style="107" customWidth="1"/>
    <col min="2" max="2" width="2.7109375" style="107" customWidth="1"/>
    <col min="3" max="3" width="132.42578125" style="108" customWidth="1"/>
    <col min="4" max="4" width="3" style="107" customWidth="1"/>
    <col min="5" max="16384" width="9.140625" style="107"/>
  </cols>
  <sheetData>
    <row r="1" spans="3:5" ht="14.25" customHeight="1" x14ac:dyDescent="0.25"/>
    <row r="2" spans="3:5" s="111" customFormat="1" ht="17.25" customHeight="1" x14ac:dyDescent="0.25">
      <c r="C2" s="110" t="s">
        <v>1626</v>
      </c>
      <c r="E2" s="112"/>
    </row>
    <row r="3" spans="3:5" s="111" customFormat="1" ht="14.25" customHeight="1" x14ac:dyDescent="0.25">
      <c r="C3" s="110"/>
      <c r="E3" s="112"/>
    </row>
    <row r="4" spans="3:5" s="114" customFormat="1" ht="15.75" x14ac:dyDescent="0.25">
      <c r="C4" s="113" t="s">
        <v>68</v>
      </c>
    </row>
    <row r="5" spans="3:5" ht="80.25" customHeight="1" x14ac:dyDescent="0.25">
      <c r="C5" s="161" t="s">
        <v>1627</v>
      </c>
    </row>
    <row r="6" spans="3:5" ht="62.25" customHeight="1" x14ac:dyDescent="0.25">
      <c r="C6" s="161" t="s">
        <v>1621</v>
      </c>
    </row>
    <row r="7" spans="3:5" x14ac:dyDescent="0.25">
      <c r="C7" s="161"/>
    </row>
    <row r="8" spans="3:5" x14ac:dyDescent="0.25">
      <c r="C8" s="108" t="s">
        <v>77</v>
      </c>
    </row>
    <row r="9" spans="3:5" x14ac:dyDescent="0.25">
      <c r="C9" s="108" t="s">
        <v>69</v>
      </c>
    </row>
    <row r="10" spans="3:5" ht="16.5" customHeight="1" x14ac:dyDescent="0.25"/>
    <row r="11" spans="3:5" ht="72.75" customHeight="1" x14ac:dyDescent="0.25">
      <c r="C11" s="163" t="s">
        <v>1595</v>
      </c>
    </row>
    <row r="12" spans="3:5" ht="21.75" customHeight="1" x14ac:dyDescent="0.25">
      <c r="C12" s="108" t="s">
        <v>1613</v>
      </c>
    </row>
    <row r="13" spans="3:5" ht="19.5" customHeight="1" x14ac:dyDescent="0.25">
      <c r="C13" s="108" t="s">
        <v>1481</v>
      </c>
    </row>
    <row r="14" spans="3:5" ht="9.9499999999999993" customHeight="1" x14ac:dyDescent="0.25"/>
    <row r="15" spans="3:5" ht="24" customHeight="1" x14ac:dyDescent="0.25">
      <c r="C15" s="108" t="s">
        <v>90</v>
      </c>
    </row>
    <row r="16" spans="3:5" ht="27.75" customHeight="1" x14ac:dyDescent="0.25">
      <c r="C16" s="113" t="s">
        <v>91</v>
      </c>
    </row>
    <row r="17" spans="3:3" ht="69" customHeight="1" x14ac:dyDescent="0.25">
      <c r="C17" s="108" t="s">
        <v>1606</v>
      </c>
    </row>
    <row r="18" spans="3:3" ht="98.25" customHeight="1" x14ac:dyDescent="0.25">
      <c r="C18" s="108" t="s">
        <v>1483</v>
      </c>
    </row>
    <row r="19" spans="3:3" ht="69.75" customHeight="1" x14ac:dyDescent="0.25">
      <c r="C19" s="108" t="s">
        <v>92</v>
      </c>
    </row>
    <row r="20" spans="3:3" ht="39.75" customHeight="1" x14ac:dyDescent="0.25">
      <c r="C20" s="165" t="s">
        <v>1482</v>
      </c>
    </row>
    <row r="21" spans="3:3" ht="111" customHeight="1" x14ac:dyDescent="0.25">
      <c r="C21" s="108" t="s">
        <v>1484</v>
      </c>
    </row>
    <row r="22" spans="3:3" ht="77.25" customHeight="1" x14ac:dyDescent="0.25">
      <c r="C22" s="117" t="s">
        <v>1624</v>
      </c>
    </row>
    <row r="23" spans="3:3" ht="86.25" customHeight="1" x14ac:dyDescent="0.25">
      <c r="C23" s="118" t="s">
        <v>1607</v>
      </c>
    </row>
    <row r="24" spans="3:3" ht="9.9499999999999993" customHeight="1" x14ac:dyDescent="0.25"/>
    <row r="25" spans="3:3" s="114" customFormat="1" ht="15" customHeight="1" x14ac:dyDescent="0.25">
      <c r="C25" s="113" t="s">
        <v>79</v>
      </c>
    </row>
    <row r="26" spans="3:3" ht="62.25" customHeight="1" x14ac:dyDescent="0.25">
      <c r="C26" s="108" t="s">
        <v>1614</v>
      </c>
    </row>
    <row r="27" spans="3:3" ht="21.75" customHeight="1" x14ac:dyDescent="0.25">
      <c r="C27" s="108" t="s">
        <v>1608</v>
      </c>
    </row>
    <row r="28" spans="3:3" ht="9.9499999999999993" customHeight="1" x14ac:dyDescent="0.25">
      <c r="C28" s="107"/>
    </row>
    <row r="29" spans="3:3" ht="15" customHeight="1" x14ac:dyDescent="0.25">
      <c r="C29" s="162" t="s">
        <v>1622</v>
      </c>
    </row>
    <row r="30" spans="3:3" ht="32.25" customHeight="1" x14ac:dyDescent="0.25">
      <c r="C30" s="163" t="s">
        <v>1623</v>
      </c>
    </row>
    <row r="31" spans="3:3" ht="15" customHeight="1" x14ac:dyDescent="0.25">
      <c r="C31" s="163"/>
    </row>
    <row r="32" spans="3:3" ht="15" customHeight="1" x14ac:dyDescent="0.25">
      <c r="C32" s="162" t="s">
        <v>1479</v>
      </c>
    </row>
    <row r="33" spans="3:3" ht="15" customHeight="1" x14ac:dyDescent="0.25">
      <c r="C33" s="163" t="s">
        <v>1480</v>
      </c>
    </row>
    <row r="34" spans="3:3" ht="9.9499999999999993" customHeight="1" x14ac:dyDescent="0.25">
      <c r="C34" s="107"/>
    </row>
    <row r="35" spans="3:3" s="114" customFormat="1" ht="16.5" customHeight="1" x14ac:dyDescent="0.25">
      <c r="C35" s="113" t="s">
        <v>70</v>
      </c>
    </row>
    <row r="36" spans="3:3" ht="15" customHeight="1" x14ac:dyDescent="0.25">
      <c r="C36" s="108" t="s">
        <v>71</v>
      </c>
    </row>
    <row r="37" spans="3:3" ht="15" customHeight="1" x14ac:dyDescent="0.25">
      <c r="C37" s="163" t="s">
        <v>1589</v>
      </c>
    </row>
    <row r="38" spans="3:3" ht="16.5" customHeight="1" x14ac:dyDescent="0.25"/>
    <row r="39" spans="3:3" s="114" customFormat="1" ht="16.5" customHeight="1" x14ac:dyDescent="0.25">
      <c r="C39" s="113" t="s">
        <v>72</v>
      </c>
    </row>
    <row r="40" spans="3:3" ht="21.75" customHeight="1" x14ac:dyDescent="0.25">
      <c r="C40" s="108" t="s">
        <v>73</v>
      </c>
    </row>
    <row r="41" spans="3:3" ht="16.5" customHeight="1" x14ac:dyDescent="0.25">
      <c r="C41" s="109" t="s">
        <v>74</v>
      </c>
    </row>
    <row r="42" spans="3:3" ht="16.5" customHeight="1" x14ac:dyDescent="0.25">
      <c r="C42" s="109" t="s">
        <v>78</v>
      </c>
    </row>
    <row r="43" spans="3:3" ht="16.5" customHeight="1" x14ac:dyDescent="0.25">
      <c r="C43" s="109"/>
    </row>
    <row r="45" spans="3:3" ht="15" customHeight="1" x14ac:dyDescent="0.25"/>
    <row r="46" spans="3:3" ht="15" customHeight="1" x14ac:dyDescent="0.25"/>
    <row r="47" spans="3:3" ht="15" customHeight="1" x14ac:dyDescent="0.25"/>
    <row r="48" spans="3:3" ht="15" customHeight="1" x14ac:dyDescent="0.25"/>
    <row r="49" spans="3:3" ht="15" customHeight="1" x14ac:dyDescent="0.25"/>
    <row r="50" spans="3:3" ht="15" customHeight="1" x14ac:dyDescent="0.25"/>
    <row r="51" spans="3:3" ht="15" customHeight="1" x14ac:dyDescent="0.25"/>
    <row r="52" spans="3:3" ht="15" customHeight="1" x14ac:dyDescent="0.25"/>
    <row r="53" spans="3:3" ht="15" customHeight="1" x14ac:dyDescent="0.25"/>
    <row r="54" spans="3:3" ht="15" customHeight="1" x14ac:dyDescent="0.25"/>
    <row r="55" spans="3:3" ht="15" customHeight="1" x14ac:dyDescent="0.25"/>
    <row r="56" spans="3:3" ht="15" customHeight="1" x14ac:dyDescent="0.25"/>
    <row r="57" spans="3:3" ht="15" customHeight="1" x14ac:dyDescent="0.25"/>
    <row r="58" spans="3:3" ht="15" customHeight="1" x14ac:dyDescent="0.25"/>
    <row r="59" spans="3:3" ht="15" customHeight="1" x14ac:dyDescent="0.25">
      <c r="C59" s="107"/>
    </row>
    <row r="60" spans="3:3" ht="15" customHeight="1" x14ac:dyDescent="0.25">
      <c r="C60" s="107"/>
    </row>
    <row r="61" spans="3:3" ht="15" customHeight="1" x14ac:dyDescent="0.25">
      <c r="C61" s="107"/>
    </row>
    <row r="62" spans="3:3" ht="15" customHeight="1" x14ac:dyDescent="0.25">
      <c r="C62" s="107"/>
    </row>
    <row r="63" spans="3:3" ht="15" customHeight="1" x14ac:dyDescent="0.25">
      <c r="C63" s="107"/>
    </row>
    <row r="64" spans="3:3" ht="15" customHeight="1" x14ac:dyDescent="0.25">
      <c r="C64" s="107"/>
    </row>
    <row r="65" spans="3:3" ht="15" customHeight="1" x14ac:dyDescent="0.25">
      <c r="C65" s="107"/>
    </row>
    <row r="66" spans="3:3" ht="15" customHeight="1" x14ac:dyDescent="0.25">
      <c r="C66" s="107"/>
    </row>
    <row r="67" spans="3:3" ht="15" customHeight="1" x14ac:dyDescent="0.25">
      <c r="C67" s="107"/>
    </row>
    <row r="68" spans="3:3" ht="15" customHeight="1" x14ac:dyDescent="0.25">
      <c r="C68" s="107"/>
    </row>
    <row r="69" spans="3:3" ht="15" customHeight="1" x14ac:dyDescent="0.25">
      <c r="C69" s="107"/>
    </row>
    <row r="70" spans="3:3" ht="15" customHeight="1" x14ac:dyDescent="0.25">
      <c r="C70" s="107"/>
    </row>
    <row r="71" spans="3:3" ht="15" customHeight="1" x14ac:dyDescent="0.25">
      <c r="C71" s="107"/>
    </row>
    <row r="72" spans="3:3" ht="15" customHeight="1" x14ac:dyDescent="0.25">
      <c r="C72" s="107"/>
    </row>
    <row r="73" spans="3:3" ht="15" customHeight="1" x14ac:dyDescent="0.25">
      <c r="C73" s="107"/>
    </row>
    <row r="74" spans="3:3" ht="15" customHeight="1" x14ac:dyDescent="0.25">
      <c r="C74" s="107"/>
    </row>
    <row r="75" spans="3:3" ht="15" customHeight="1" x14ac:dyDescent="0.25">
      <c r="C75" s="107"/>
    </row>
    <row r="76" spans="3:3" ht="15" customHeight="1" x14ac:dyDescent="0.25">
      <c r="C76" s="107"/>
    </row>
    <row r="77" spans="3:3" ht="15" customHeight="1" x14ac:dyDescent="0.25">
      <c r="C77" s="107"/>
    </row>
    <row r="78" spans="3:3" ht="15" customHeight="1" x14ac:dyDescent="0.25">
      <c r="C78" s="107"/>
    </row>
    <row r="79" spans="3:3" ht="15" customHeight="1" x14ac:dyDescent="0.25">
      <c r="C79" s="107"/>
    </row>
    <row r="80" spans="3:3" ht="15" customHeight="1" x14ac:dyDescent="0.25">
      <c r="C80" s="107"/>
    </row>
    <row r="81" spans="3:3" ht="15" customHeight="1" x14ac:dyDescent="0.25">
      <c r="C81" s="107"/>
    </row>
    <row r="82" spans="3:3" ht="15" customHeight="1" x14ac:dyDescent="0.25">
      <c r="C82" s="107"/>
    </row>
    <row r="83" spans="3:3" x14ac:dyDescent="0.25">
      <c r="C83" s="107"/>
    </row>
    <row r="84" spans="3:3" ht="15.75" customHeight="1" x14ac:dyDescent="0.25">
      <c r="C84" s="107"/>
    </row>
    <row r="85" spans="3:3" ht="34.5" customHeight="1" x14ac:dyDescent="0.25">
      <c r="C85" s="107"/>
    </row>
    <row r="86" spans="3:3" ht="21.75" customHeight="1" x14ac:dyDescent="0.25">
      <c r="C86" s="107"/>
    </row>
    <row r="87" spans="3:3" ht="36" customHeight="1" x14ac:dyDescent="0.25">
      <c r="C87" s="107"/>
    </row>
    <row r="88" spans="3:3" ht="24" customHeight="1" x14ac:dyDescent="0.25">
      <c r="C88" s="107"/>
    </row>
    <row r="89" spans="3:3" ht="36" customHeight="1" x14ac:dyDescent="0.25">
      <c r="C89" s="107"/>
    </row>
    <row r="90" spans="3:3" ht="21.75" customHeight="1" x14ac:dyDescent="0.25">
      <c r="C90" s="107"/>
    </row>
    <row r="91" spans="3:3" x14ac:dyDescent="0.25">
      <c r="C91" s="107"/>
    </row>
    <row r="92" spans="3:3" x14ac:dyDescent="0.25">
      <c r="C92" s="107"/>
    </row>
    <row r="93" spans="3:3" x14ac:dyDescent="0.25">
      <c r="C93" s="107"/>
    </row>
    <row r="94" spans="3:3" x14ac:dyDescent="0.25">
      <c r="C94" s="107"/>
    </row>
    <row r="95" spans="3:3" x14ac:dyDescent="0.25">
      <c r="C95" s="107"/>
    </row>
    <row r="96" spans="3:3" x14ac:dyDescent="0.25">
      <c r="C96" s="107"/>
    </row>
    <row r="97" spans="3:3" x14ac:dyDescent="0.25">
      <c r="C97" s="107"/>
    </row>
    <row r="98" spans="3:3" x14ac:dyDescent="0.25">
      <c r="C98" s="107"/>
    </row>
    <row r="99" spans="3:3" x14ac:dyDescent="0.25">
      <c r="C99" s="107"/>
    </row>
    <row r="100" spans="3:3" x14ac:dyDescent="0.25">
      <c r="C100" s="107"/>
    </row>
    <row r="101" spans="3:3" x14ac:dyDescent="0.25">
      <c r="C101" s="107"/>
    </row>
    <row r="102" spans="3:3" x14ac:dyDescent="0.25">
      <c r="C102" s="107"/>
    </row>
    <row r="103" spans="3:3" x14ac:dyDescent="0.25">
      <c r="C103" s="107"/>
    </row>
    <row r="104" spans="3:3" x14ac:dyDescent="0.25">
      <c r="C104" s="107"/>
    </row>
    <row r="105" spans="3:3" x14ac:dyDescent="0.25">
      <c r="C105" s="107"/>
    </row>
    <row r="106" spans="3:3" x14ac:dyDescent="0.25">
      <c r="C106" s="107"/>
    </row>
    <row r="107" spans="3:3" ht="93" customHeight="1" x14ac:dyDescent="0.25">
      <c r="C107" s="107"/>
    </row>
    <row r="108" spans="3:3" ht="51.75" customHeight="1" x14ac:dyDescent="0.25">
      <c r="C108" s="107"/>
    </row>
    <row r="109" spans="3:3" ht="35.25" customHeight="1" x14ac:dyDescent="0.25">
      <c r="C109" s="107"/>
    </row>
    <row r="110" spans="3:3" ht="23.25" customHeight="1" x14ac:dyDescent="0.25">
      <c r="C110" s="107"/>
    </row>
    <row r="111" spans="3:3" ht="18.75" customHeight="1" x14ac:dyDescent="0.25">
      <c r="C111" s="107"/>
    </row>
    <row r="113" spans="3:3" x14ac:dyDescent="0.25">
      <c r="C113" s="107"/>
    </row>
    <row r="114" spans="3:3" x14ac:dyDescent="0.25">
      <c r="C114" s="107"/>
    </row>
    <row r="115" spans="3:3" x14ac:dyDescent="0.25">
      <c r="C115" s="107"/>
    </row>
    <row r="116" spans="3:3" x14ac:dyDescent="0.25">
      <c r="C116" s="107"/>
    </row>
    <row r="124" spans="3:3" x14ac:dyDescent="0.25">
      <c r="C124" s="107"/>
    </row>
    <row r="125" spans="3:3" x14ac:dyDescent="0.25">
      <c r="C125" s="107"/>
    </row>
    <row r="126" spans="3:3" x14ac:dyDescent="0.25">
      <c r="C126" s="107"/>
    </row>
  </sheetData>
  <sheetProtection algorithmName="SHA-512" hashValue="sDH/XVn0AA3tQYIw005MrPdwBVN9ZkrJJ1LN4R+RqxGdURjDtikOXeKdAT+SHGO+YIjKYeRggSaw+lkIKDTpjw==" saltValue="kg77GV15tHUfnFn/pqAWqw==" spinCount="100000" sheet="1" objects="1" scenarios="1"/>
  <hyperlinks>
    <hyperlink ref="C41" r:id="rId1" display="Reinier Goedhart, tel.: 06-25341033 of e-mail: r.goedhart@poraad.nl " xr:uid="{00000000-0004-0000-0000-000000000000}"/>
    <hyperlink ref="C42" r:id="rId2" display="be.keizer@wxs.nl " xr:uid="{00000000-0004-0000-0000-000001000000}"/>
  </hyperlinks>
  <pageMargins left="0.70866141732283472" right="0.70866141732283472" top="0.74803149606299213" bottom="0.74803149606299213" header="0.31496062992125984" footer="0.31496062992125984"/>
  <pageSetup paperSize="9" scale="54" orientation="portrait" r:id="rId3"/>
  <headerFooter>
    <oddHeader>&amp;L&amp;"Arial,Vet"&amp;F&amp;R&amp;"Arial,Vet"&amp;A</oddHeader>
    <oddFooter>&amp;L&amp;"Arial,Vet"keizer / goedhart&amp;C&amp;"Arial,Vet"pagina &amp;P&amp;R&amp;"Arial,Vet"&amp;D</oddFooter>
  </headerFooter>
  <rowBreaks count="2" manualBreakCount="2">
    <brk id="46" min="2" max="2" man="1"/>
    <brk id="85" min="2" max="2" man="1"/>
  </rowBreaks>
  <colBreaks count="1" manualBreakCount="1">
    <brk id="2" min="1" max="164" man="1"/>
  </col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119"/>
  <sheetViews>
    <sheetView tabSelected="1" zoomScale="80" zoomScaleNormal="80" zoomScaleSheetLayoutView="85" workbookViewId="0">
      <selection activeCell="B2" sqref="B2"/>
    </sheetView>
  </sheetViews>
  <sheetFormatPr defaultColWidth="9.140625" defaultRowHeight="12" customHeight="1" x14ac:dyDescent="0.2"/>
  <cols>
    <col min="1" max="1" width="1.85546875" style="5" customWidth="1"/>
    <col min="2" max="2" width="2.28515625" style="5" customWidth="1"/>
    <col min="3" max="3" width="3.28515625" style="49" customWidth="1"/>
    <col min="4" max="4" width="53.7109375" style="5" customWidth="1"/>
    <col min="5" max="5" width="10.28515625" style="5" customWidth="1"/>
    <col min="6" max="6" width="0.85546875" style="5" customWidth="1"/>
    <col min="7" max="7" width="9.28515625" style="6" customWidth="1"/>
    <col min="8" max="8" width="5.85546875" style="6" customWidth="1"/>
    <col min="9" max="9" width="6" style="6" customWidth="1"/>
    <col min="10" max="10" width="5.42578125" style="6" customWidth="1"/>
    <col min="11" max="11" width="0.85546875" style="6" customWidth="1"/>
    <col min="12" max="12" width="5.85546875" style="6" customWidth="1"/>
    <col min="13" max="15" width="6" style="6" customWidth="1"/>
    <col min="16" max="16" width="5.42578125" style="148" customWidth="1"/>
    <col min="17" max="17" width="1.85546875" style="148" customWidth="1"/>
    <col min="18" max="20" width="13.42578125" style="140" customWidth="1"/>
    <col min="21" max="21" width="7.42578125" style="6" customWidth="1"/>
    <col min="22" max="24" width="12.7109375" style="140" customWidth="1"/>
    <col min="25" max="25" width="1.85546875" style="5" customWidth="1"/>
    <col min="26" max="26" width="1.42578125" style="5" customWidth="1"/>
    <col min="27" max="16384" width="9.140625" style="5"/>
  </cols>
  <sheetData>
    <row r="1" spans="1:62" ht="12" customHeight="1" x14ac:dyDescent="0.2">
      <c r="D1" s="167">
        <v>3</v>
      </c>
    </row>
    <row r="2" spans="1:62" ht="12" customHeight="1" x14ac:dyDescent="0.2">
      <c r="B2" s="7"/>
      <c r="C2" s="50"/>
      <c r="D2" s="8"/>
      <c r="E2" s="8"/>
      <c r="F2" s="8"/>
      <c r="G2" s="9"/>
      <c r="H2" s="9"/>
      <c r="I2" s="9"/>
      <c r="J2" s="9"/>
      <c r="K2" s="9"/>
      <c r="L2" s="9"/>
      <c r="M2" s="9"/>
      <c r="N2" s="9"/>
      <c r="O2" s="9"/>
      <c r="P2" s="149"/>
      <c r="Q2" s="149"/>
      <c r="R2" s="119"/>
      <c r="S2" s="119"/>
      <c r="T2" s="119"/>
      <c r="U2" s="9"/>
      <c r="V2" s="119"/>
      <c r="W2" s="119"/>
      <c r="X2" s="119"/>
      <c r="Y2" s="8"/>
      <c r="Z2" s="10"/>
    </row>
    <row r="3" spans="1:62" s="11" customFormat="1" ht="12" customHeight="1" x14ac:dyDescent="0.2">
      <c r="B3" s="12"/>
      <c r="C3" s="51"/>
      <c r="D3" s="13"/>
      <c r="E3" s="13"/>
      <c r="F3" s="13"/>
      <c r="G3" s="14"/>
      <c r="H3" s="14"/>
      <c r="I3" s="14"/>
      <c r="J3" s="14"/>
      <c r="K3" s="14"/>
      <c r="L3" s="14"/>
      <c r="M3" s="14"/>
      <c r="N3" s="14"/>
      <c r="O3" s="14"/>
      <c r="P3" s="150"/>
      <c r="Q3" s="150"/>
      <c r="R3" s="120"/>
      <c r="S3" s="120"/>
      <c r="T3" s="120"/>
      <c r="U3" s="14"/>
      <c r="V3" s="120"/>
      <c r="W3" s="120"/>
      <c r="X3" s="120"/>
      <c r="Y3" s="13"/>
      <c r="Z3" s="15"/>
    </row>
    <row r="4" spans="1:62" s="62" customFormat="1" ht="18.75" customHeight="1" x14ac:dyDescent="0.3">
      <c r="A4" s="96"/>
      <c r="B4" s="54"/>
      <c r="C4" s="74" t="s">
        <v>89</v>
      </c>
      <c r="G4" s="95"/>
      <c r="H4" s="95"/>
      <c r="I4" s="98"/>
      <c r="J4" s="95"/>
      <c r="K4" s="95"/>
      <c r="L4" s="95"/>
      <c r="M4" s="95"/>
      <c r="N4" s="98"/>
      <c r="O4" s="95"/>
      <c r="P4" s="150"/>
      <c r="Q4" s="150"/>
      <c r="R4" s="121"/>
      <c r="S4" s="121"/>
      <c r="T4" s="121"/>
      <c r="U4" s="95"/>
      <c r="V4" s="121"/>
      <c r="W4" s="121"/>
      <c r="X4" s="121"/>
      <c r="Z4" s="55"/>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row>
    <row r="5" spans="1:62" s="62" customFormat="1" ht="18.75" customHeight="1" x14ac:dyDescent="0.3">
      <c r="A5" s="96"/>
      <c r="B5" s="54"/>
      <c r="C5" s="74"/>
      <c r="G5" s="95"/>
      <c r="H5" s="95"/>
      <c r="I5" s="98"/>
      <c r="J5" s="95"/>
      <c r="K5" s="95"/>
      <c r="L5" s="95"/>
      <c r="M5" s="95"/>
      <c r="N5" s="98"/>
      <c r="O5" s="95"/>
      <c r="P5" s="150"/>
      <c r="Q5" s="150"/>
      <c r="R5" s="121"/>
      <c r="S5" s="121"/>
      <c r="T5" s="121"/>
      <c r="U5" s="95"/>
      <c r="V5" s="121"/>
      <c r="W5" s="121"/>
      <c r="X5" s="121"/>
      <c r="Z5" s="55"/>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row>
    <row r="6" spans="1:62" s="68" customFormat="1" ht="13.5" customHeight="1" x14ac:dyDescent="0.2">
      <c r="B6" s="69"/>
      <c r="C6" s="70"/>
      <c r="D6" s="70"/>
      <c r="E6" s="70"/>
      <c r="F6" s="70"/>
      <c r="G6" s="71"/>
      <c r="H6" s="71"/>
      <c r="I6" s="71"/>
      <c r="J6" s="71"/>
      <c r="K6" s="71"/>
      <c r="L6" s="71"/>
      <c r="M6" s="71"/>
      <c r="N6" s="71"/>
      <c r="O6" s="71"/>
      <c r="P6" s="151"/>
      <c r="Q6" s="151"/>
      <c r="R6" s="122"/>
      <c r="S6" s="122"/>
      <c r="T6" s="122"/>
      <c r="U6" s="71"/>
      <c r="V6" s="122"/>
      <c r="W6" s="122"/>
      <c r="X6" s="122"/>
      <c r="Y6" s="70"/>
      <c r="Z6" s="88"/>
    </row>
    <row r="7" spans="1:62" s="68" customFormat="1" ht="12" customHeight="1" x14ac:dyDescent="0.2">
      <c r="B7" s="69"/>
      <c r="C7" s="70"/>
      <c r="D7" s="70" t="s">
        <v>39</v>
      </c>
      <c r="E7" s="70"/>
      <c r="F7" s="70"/>
      <c r="G7" s="158" t="str">
        <f>VLOOKUP(D1,'SWV gegevens'!$I$2:$Q$267,5)</f>
        <v>Mytylschool  Kiem</v>
      </c>
      <c r="H7" s="159"/>
      <c r="I7" s="159"/>
      <c r="J7" s="71"/>
      <c r="K7" s="71"/>
      <c r="L7" s="71"/>
      <c r="M7" s="71"/>
      <c r="N7" s="71"/>
      <c r="O7" s="71"/>
      <c r="P7" s="151"/>
      <c r="Q7" s="151"/>
      <c r="R7" s="122"/>
      <c r="S7" s="122"/>
      <c r="T7" s="122"/>
      <c r="U7" s="71"/>
      <c r="V7" s="122"/>
      <c r="W7" s="122"/>
      <c r="X7" s="122"/>
      <c r="Y7" s="70"/>
      <c r="Z7" s="88"/>
    </row>
    <row r="8" spans="1:62" s="68" customFormat="1" ht="16.5" customHeight="1" x14ac:dyDescent="0.2">
      <c r="B8" s="69"/>
      <c r="C8" s="70"/>
      <c r="D8" s="70" t="s">
        <v>40</v>
      </c>
      <c r="E8" s="70"/>
      <c r="F8" s="70"/>
      <c r="G8" s="147" t="str">
        <f>VLOOKUP(D1,'SWV gegevens'!$I$2:$Q$267,2)</f>
        <v>00KK</v>
      </c>
      <c r="H8" s="71"/>
      <c r="I8" s="71"/>
      <c r="J8" s="71"/>
      <c r="K8" s="71"/>
      <c r="L8" s="71"/>
      <c r="M8" s="71"/>
      <c r="N8" s="71"/>
      <c r="O8" s="71"/>
      <c r="P8" s="151"/>
      <c r="Q8" s="151"/>
      <c r="R8" s="122"/>
      <c r="S8" s="122"/>
      <c r="T8" s="122"/>
      <c r="U8" s="71"/>
      <c r="V8" s="122"/>
      <c r="W8" s="122"/>
      <c r="X8" s="122"/>
      <c r="Y8" s="70"/>
      <c r="Z8" s="88"/>
    </row>
    <row r="9" spans="1:62" s="68" customFormat="1" ht="13.35" customHeight="1" x14ac:dyDescent="0.2">
      <c r="A9" s="146"/>
      <c r="B9" s="69"/>
      <c r="C9" s="70"/>
      <c r="D9" s="1" t="s">
        <v>41</v>
      </c>
      <c r="E9" s="70"/>
      <c r="F9" s="70"/>
      <c r="G9" s="160" t="str">
        <f>VLOOKUP(D1,'SWV gegevens'!$I$2:$Q$267,3)</f>
        <v>SOVSO</v>
      </c>
      <c r="H9" s="71"/>
      <c r="I9" s="71"/>
      <c r="J9" s="71"/>
      <c r="K9" s="71"/>
      <c r="L9" s="71"/>
      <c r="M9" s="71"/>
      <c r="N9" s="71"/>
      <c r="O9" s="71"/>
      <c r="P9" s="151"/>
      <c r="Q9" s="151"/>
      <c r="R9" s="122"/>
      <c r="S9" s="122"/>
      <c r="T9" s="122"/>
      <c r="U9" s="71"/>
      <c r="V9" s="122"/>
      <c r="W9" s="122"/>
      <c r="X9" s="122"/>
      <c r="Y9" s="70"/>
      <c r="Z9" s="88"/>
    </row>
    <row r="10" spans="1:62" s="68" customFormat="1" ht="13.35" customHeight="1" x14ac:dyDescent="0.2">
      <c r="B10" s="69"/>
      <c r="C10" s="70"/>
      <c r="D10" s="2" t="s">
        <v>0</v>
      </c>
      <c r="E10" s="70"/>
      <c r="F10" s="70"/>
      <c r="G10" s="160" t="str">
        <f>VLOOKUP(D1,'SWV gegevens'!$I$2:$Q$267,4)</f>
        <v>LG</v>
      </c>
      <c r="H10" s="71"/>
      <c r="I10" s="71"/>
      <c r="J10" s="71"/>
      <c r="K10" s="71"/>
      <c r="L10" s="71"/>
      <c r="M10" s="71"/>
      <c r="N10" s="71"/>
      <c r="O10" s="71"/>
      <c r="P10" s="151"/>
      <c r="Q10" s="151"/>
      <c r="R10" s="122"/>
      <c r="S10" s="122"/>
      <c r="T10" s="122"/>
      <c r="U10" s="71"/>
      <c r="V10" s="122"/>
      <c r="W10" s="122"/>
      <c r="X10" s="122"/>
      <c r="Y10" s="70"/>
      <c r="Z10" s="88"/>
    </row>
    <row r="11" spans="1:62" s="68" customFormat="1" ht="12.75" customHeight="1" x14ac:dyDescent="0.2">
      <c r="B11" s="69"/>
      <c r="C11" s="70"/>
      <c r="D11" s="2"/>
      <c r="E11" s="70"/>
      <c r="F11" s="70"/>
      <c r="G11" s="145"/>
      <c r="H11" s="71"/>
      <c r="I11" s="71"/>
      <c r="J11" s="71"/>
      <c r="K11" s="71"/>
      <c r="L11" s="71"/>
      <c r="M11" s="71"/>
      <c r="N11" s="71"/>
      <c r="O11" s="71"/>
      <c r="P11" s="151"/>
      <c r="Q11" s="151"/>
      <c r="R11" s="122"/>
      <c r="S11" s="122"/>
      <c r="T11" s="122"/>
      <c r="U11" s="71"/>
      <c r="V11" s="122"/>
      <c r="W11" s="122"/>
      <c r="X11" s="122"/>
      <c r="Y11" s="70"/>
      <c r="Z11" s="88"/>
    </row>
    <row r="12" spans="1:62" s="68" customFormat="1" ht="13.35" customHeight="1" x14ac:dyDescent="0.2">
      <c r="B12" s="69"/>
      <c r="C12" s="70"/>
      <c r="D12" s="70"/>
      <c r="E12" s="70"/>
      <c r="F12" s="70"/>
      <c r="G12" s="71"/>
      <c r="H12" s="71"/>
      <c r="I12" s="71"/>
      <c r="J12" s="71"/>
      <c r="K12" s="71"/>
      <c r="L12" s="71"/>
      <c r="M12" s="71"/>
      <c r="N12" s="71"/>
      <c r="O12" s="71"/>
      <c r="P12" s="151"/>
      <c r="Q12" s="151"/>
      <c r="R12" s="122"/>
      <c r="S12" s="122"/>
      <c r="T12" s="122"/>
      <c r="U12" s="71"/>
      <c r="V12" s="122"/>
      <c r="W12" s="122"/>
      <c r="X12" s="122"/>
      <c r="Y12" s="70"/>
      <c r="Z12" s="88"/>
    </row>
    <row r="13" spans="1:62" s="68" customFormat="1" ht="13.35" customHeight="1" x14ac:dyDescent="0.2">
      <c r="B13" s="69"/>
      <c r="C13" s="72"/>
      <c r="D13" s="72"/>
      <c r="E13" s="72"/>
      <c r="F13" s="72"/>
      <c r="G13" s="87"/>
      <c r="H13" s="87"/>
      <c r="I13" s="87"/>
      <c r="J13" s="87"/>
      <c r="K13" s="87"/>
      <c r="L13" s="87"/>
      <c r="M13" s="87"/>
      <c r="N13" s="87"/>
      <c r="O13" s="87"/>
      <c r="P13" s="152"/>
      <c r="Q13" s="152"/>
      <c r="R13" s="123"/>
      <c r="S13" s="123"/>
      <c r="T13" s="123"/>
      <c r="U13" s="87"/>
      <c r="V13" s="123"/>
      <c r="W13" s="123"/>
      <c r="X13" s="123"/>
      <c r="Y13" s="72"/>
      <c r="Z13" s="88"/>
    </row>
    <row r="14" spans="1:62" ht="12" customHeight="1" x14ac:dyDescent="0.2">
      <c r="B14" s="16"/>
      <c r="C14" s="1"/>
      <c r="D14" s="3"/>
      <c r="E14" s="3"/>
      <c r="F14" s="3"/>
      <c r="G14" s="92"/>
      <c r="H14" s="37"/>
      <c r="I14" s="37"/>
      <c r="J14" s="37"/>
      <c r="K14" s="37"/>
      <c r="L14" s="59"/>
      <c r="M14" s="37"/>
      <c r="N14" s="37"/>
      <c r="O14" s="37"/>
      <c r="P14" s="144"/>
      <c r="Q14" s="144"/>
      <c r="R14" s="124"/>
      <c r="S14" s="124"/>
      <c r="T14" s="124"/>
      <c r="U14" s="37"/>
      <c r="V14" s="124"/>
      <c r="W14" s="124"/>
      <c r="X14" s="124"/>
      <c r="Y14" s="3"/>
      <c r="Z14" s="18"/>
    </row>
    <row r="15" spans="1:62" s="19" customFormat="1" ht="12" customHeight="1" x14ac:dyDescent="0.2">
      <c r="B15" s="20"/>
      <c r="C15" s="93"/>
      <c r="D15" s="93" t="s">
        <v>47</v>
      </c>
      <c r="E15" s="21"/>
      <c r="F15" s="21"/>
      <c r="G15" s="22" t="s">
        <v>1601</v>
      </c>
      <c r="H15" s="23"/>
      <c r="I15" s="23"/>
      <c r="J15" s="24"/>
      <c r="K15" s="24"/>
      <c r="L15" s="22"/>
      <c r="M15" s="23"/>
      <c r="N15" s="89"/>
      <c r="O15" s="24"/>
      <c r="P15" s="153"/>
      <c r="Q15" s="153"/>
      <c r="R15" s="125"/>
      <c r="S15" s="125"/>
      <c r="T15" s="125"/>
      <c r="U15" s="24"/>
      <c r="V15" s="125"/>
      <c r="W15" s="125"/>
      <c r="X15" s="125"/>
      <c r="Y15" s="21"/>
      <c r="Z15" s="25"/>
    </row>
    <row r="16" spans="1:62" s="26" customFormat="1" ht="12" customHeight="1" x14ac:dyDescent="0.2">
      <c r="B16" s="27"/>
      <c r="C16" s="32"/>
      <c r="D16" s="28"/>
      <c r="E16" s="21"/>
      <c r="F16" s="29"/>
      <c r="G16" s="48"/>
      <c r="H16" s="30"/>
      <c r="I16" s="90"/>
      <c r="J16" s="31"/>
      <c r="K16" s="31"/>
      <c r="L16" s="104"/>
      <c r="M16" s="30"/>
      <c r="N16" s="91"/>
      <c r="O16" s="31"/>
      <c r="P16" s="153"/>
      <c r="Q16" s="153"/>
      <c r="R16" s="126" t="s">
        <v>49</v>
      </c>
      <c r="S16" s="127"/>
      <c r="T16" s="127"/>
      <c r="U16" s="105" t="s">
        <v>75</v>
      </c>
      <c r="V16" s="126" t="s">
        <v>49</v>
      </c>
      <c r="W16" s="127"/>
      <c r="X16" s="127"/>
      <c r="Y16" s="29"/>
      <c r="Z16" s="33"/>
    </row>
    <row r="17" spans="2:26" s="26" customFormat="1" ht="12" customHeight="1" x14ac:dyDescent="0.2">
      <c r="B17" s="27"/>
      <c r="C17" s="32"/>
      <c r="D17" s="34" t="s">
        <v>48</v>
      </c>
      <c r="E17" s="22"/>
      <c r="F17" s="21"/>
      <c r="G17" s="28" t="s">
        <v>83</v>
      </c>
      <c r="H17" s="24"/>
      <c r="I17" s="24"/>
      <c r="J17" s="24"/>
      <c r="K17" s="24"/>
      <c r="L17" s="28" t="s">
        <v>84</v>
      </c>
      <c r="M17" s="24"/>
      <c r="N17" s="24"/>
      <c r="O17" s="24"/>
      <c r="P17" s="153"/>
      <c r="Q17" s="153"/>
      <c r="R17" s="126"/>
      <c r="S17" s="126"/>
      <c r="T17" s="126" t="s">
        <v>87</v>
      </c>
      <c r="U17" s="28" t="s">
        <v>86</v>
      </c>
      <c r="V17" s="126"/>
      <c r="W17" s="126"/>
      <c r="X17" s="126" t="s">
        <v>88</v>
      </c>
      <c r="Y17" s="29"/>
      <c r="Z17" s="33"/>
    </row>
    <row r="18" spans="2:26" s="77" customFormat="1" ht="12" customHeight="1" x14ac:dyDescent="0.2">
      <c r="B18" s="63"/>
      <c r="C18" s="57"/>
      <c r="D18" s="60" t="s">
        <v>51</v>
      </c>
      <c r="E18" s="57" t="s">
        <v>52</v>
      </c>
      <c r="F18" s="60"/>
      <c r="G18" s="58" t="s">
        <v>15</v>
      </c>
      <c r="H18" s="58" t="s">
        <v>16</v>
      </c>
      <c r="I18" s="58" t="s">
        <v>17</v>
      </c>
      <c r="J18" s="58" t="s">
        <v>53</v>
      </c>
      <c r="K18" s="58"/>
      <c r="L18" s="58" t="s">
        <v>15</v>
      </c>
      <c r="M18" s="58" t="s">
        <v>16</v>
      </c>
      <c r="N18" s="58" t="s">
        <v>17</v>
      </c>
      <c r="O18" s="57" t="s">
        <v>53</v>
      </c>
      <c r="P18" s="58" t="s">
        <v>96</v>
      </c>
      <c r="Q18" s="58"/>
      <c r="R18" s="128" t="s">
        <v>58</v>
      </c>
      <c r="S18" s="128" t="s">
        <v>59</v>
      </c>
      <c r="T18" s="128" t="s">
        <v>82</v>
      </c>
      <c r="U18" s="58" t="s">
        <v>76</v>
      </c>
      <c r="V18" s="128" t="s">
        <v>85</v>
      </c>
      <c r="W18" s="128" t="s">
        <v>59</v>
      </c>
      <c r="X18" s="128" t="s">
        <v>82</v>
      </c>
      <c r="Y18" s="60"/>
      <c r="Z18" s="61"/>
    </row>
    <row r="19" spans="2:26" ht="12" customHeight="1" x14ac:dyDescent="0.2">
      <c r="B19" s="16"/>
      <c r="C19" s="1">
        <v>1</v>
      </c>
      <c r="D19" s="164" t="str">
        <f>IF(E19="","",VLOOKUP(E19,'SWV gegevens'!$B$2:$C$77,2))</f>
        <v>Samenwerkingsverband Passend Primair Onderwijs Hoeksche Waard</v>
      </c>
      <c r="E19" s="156" t="str">
        <f>IF(VLOOKUP($G$8&amp;IF($C19&lt;10,"0","")&amp;$C19,'kijkglas PO'!$A$11:$U$653,1)=$G$8&amp;IF($C19&lt;10,"0","")&amp;$C19,VLOOKUP($G$8&amp;IF($C19&lt;10,"0","")&amp;$C19,'kijkglas PO'!$A$11:$U$653,4),"")</f>
        <v>PO2804</v>
      </c>
      <c r="F19" s="38"/>
      <c r="G19" s="156">
        <f>IF(VLOOKUP($G$8&amp;IF($C19&lt;10,"0","")&amp;$C19,'kijkglas PO'!$A$10:$U$653,1)=$G$8&amp;IF($C19&lt;10,"0","")&amp;$C19,VLOOKUP($G$8&amp;IF($C19&lt;10,"0","")&amp;$C19,'kijkglas PO'!$A$10:$U$653,5),"")</f>
        <v>0</v>
      </c>
      <c r="H19" s="156">
        <f>IF(VLOOKUP($G$8&amp;IF($C19&lt;10,"0","")&amp;$C19,'kijkglas PO'!$A$10:$U$653,1)=$G$8&amp;IF($C19&lt;10,"0","")&amp;$C19,VLOOKUP($G$8&amp;IF($C19&lt;10,"0","")&amp;$C19,'kijkglas PO'!$A$10:$U$653,6),"")</f>
        <v>0</v>
      </c>
      <c r="I19" s="156">
        <f>IF(VLOOKUP($G$8&amp;IF($C19&lt;10,"0","")&amp;$C19,'kijkglas PO'!$A$10:$U$653,1)=$G$8&amp;IF($C19&lt;10,"0","")&amp;$C19,VLOOKUP($G$8&amp;IF($C19&lt;10,"0","")&amp;$C19,'kijkglas PO'!$A$10:$U$653,7),"")</f>
        <v>0</v>
      </c>
      <c r="J19" s="156">
        <f>SUM(G19:I19)</f>
        <v>0</v>
      </c>
      <c r="K19" s="37"/>
      <c r="L19" s="156">
        <f>IF(VLOOKUP($G$8&amp;IF($C19&lt;10,"0","")&amp;$C19,'kijkglas PO'!$A$11:$U$653,1)=$G$8&amp;IF($C19&lt;10,"0","")&amp;$C19,VLOOKUP($G$8&amp;IF($C19&lt;10,"0","")&amp;$C19,'kijkglas PO'!$A$11:$U$653,9),"")</f>
        <v>0</v>
      </c>
      <c r="M19" s="156">
        <f>IF(VLOOKUP($G$8&amp;IF($C19&lt;10,"0","")&amp;$C19,'kijkglas PO'!$A$11:$U$653,1)=$G$8&amp;IF($C19&lt;10,"0","")&amp;$C19,VLOOKUP($G$8&amp;IF($C19&lt;10,"0","")&amp;$C19,'kijkglas PO'!$A$11:$U$653,10),"")</f>
        <v>1</v>
      </c>
      <c r="N19" s="156">
        <f>IF(VLOOKUP($G$8&amp;IF($C19&lt;10,"0","")&amp;$C19,'kijkglas PO'!$A$11:$U$653,1)=$G$8&amp;IF($C19&lt;10,"0","")&amp;$C19,VLOOKUP($G$8&amp;IF($C19&lt;10,"0","")&amp;$C19,'kijkglas PO'!$A$11:$U$653,11),"")</f>
        <v>0</v>
      </c>
      <c r="O19" s="156">
        <f>SUM(L19:N19)</f>
        <v>1</v>
      </c>
      <c r="P19" s="156" t="str">
        <f>IF(IF(VLOOKUP($G$8&amp;IF($C19&lt;10,"0","")&amp;$C19,'kijkglas PO'!$A$11:$U$653,1)=$G$8&amp;IF($C19&lt;10,"0","")&amp;$C19,VLOOKUP($G$8&amp;IF($C19&lt;10,"0","")&amp;$C19,'kijkglas PO'!$A$11:$U$653,21),0)=1,"ja","nee")</f>
        <v>nee</v>
      </c>
      <c r="Q19" s="37"/>
      <c r="R19" s="157">
        <f>(J19-O19)*(tab!$C$19*tab!$E$8+tab!$D$23)</f>
        <v>-6261.7169199999989</v>
      </c>
      <c r="S19" s="157">
        <f>IF(AND(J19=0,O19=0),0,(G19-L19)*tab!$E$29+(H19-M19)*tab!$F$29+(I19-N19)*tab!$G$29)</f>
        <v>-17507.330000000002</v>
      </c>
      <c r="T19" s="157">
        <f t="shared" ref="T19:T38" si="0">SUM(R19:S19)*IF(P19="ja",1,0)</f>
        <v>0</v>
      </c>
      <c r="U19" s="73" t="s">
        <v>46</v>
      </c>
      <c r="V19" s="157">
        <f>IF(U19="nee",0,(J19-O19)*(tab!$C$43))</f>
        <v>-733.64</v>
      </c>
      <c r="W19" s="157">
        <f>IF(U19="nee",0,IF(AND(J19=0,O19=0),0,(G19-L19)*tab!$G$43+(H19-M19)*tab!$H$43+(I19-N19)*tab!$I$43))</f>
        <v>-1333.01</v>
      </c>
      <c r="X19" s="157">
        <f t="shared" ref="X19:X38" si="1">SUM(V19:W19)*IF(P19="ja",1,0)</f>
        <v>0</v>
      </c>
      <c r="Y19" s="3"/>
      <c r="Z19" s="18"/>
    </row>
    <row r="20" spans="2:26" ht="12" customHeight="1" x14ac:dyDescent="0.2">
      <c r="B20" s="16"/>
      <c r="C20" s="1">
        <v>2</v>
      </c>
      <c r="D20" s="164" t="str">
        <f>IF(E20="","",VLOOKUP(E20,'SWV gegevens'!$B$2:$C$77,2))</f>
        <v>RiBA</v>
      </c>
      <c r="E20" s="156" t="str">
        <f>IF(VLOOKUP($G$8&amp;IF($C20&lt;10,"0","")&amp;$C20,'kijkglas PO'!$A$11:$U$653,1)=$G$8&amp;IF($C20&lt;10,"0","")&amp;$C20,VLOOKUP($G$8&amp;IF($C20&lt;10,"0","")&amp;$C20,'kijkglas PO'!$A$11:$U$653,4),"")</f>
        <v>PO2805</v>
      </c>
      <c r="F20" s="38"/>
      <c r="G20" s="156">
        <f>IF(VLOOKUP($G$8&amp;IF($C20&lt;10,"0","")&amp;$C20,'kijkglas PO'!$A$10:$U$653,1)=$G$8&amp;IF($C20&lt;10,"0","")&amp;$C20,VLOOKUP($G$8&amp;IF($C20&lt;10,"0","")&amp;$C20,'kijkglas PO'!$A$10:$U$653,5),"")</f>
        <v>0</v>
      </c>
      <c r="H20" s="156">
        <f>IF(VLOOKUP($G$8&amp;IF($C20&lt;10,"0","")&amp;$C20,'kijkglas PO'!$A$10:$U$653,1)=$G$8&amp;IF($C20&lt;10,"0","")&amp;$C20,VLOOKUP($G$8&amp;IF($C20&lt;10,"0","")&amp;$C20,'kijkglas PO'!$A$10:$U$653,6),"")</f>
        <v>0</v>
      </c>
      <c r="I20" s="156">
        <f>IF(VLOOKUP($G$8&amp;IF($C20&lt;10,"0","")&amp;$C20,'kijkglas PO'!$A$10:$U$653,1)=$G$8&amp;IF($C20&lt;10,"0","")&amp;$C20,VLOOKUP($G$8&amp;IF($C20&lt;10,"0","")&amp;$C20,'kijkglas PO'!$A$10:$U$653,7),"")</f>
        <v>0</v>
      </c>
      <c r="J20" s="156">
        <f t="shared" ref="J20:J38" si="2">SUM(G20:I20)</f>
        <v>0</v>
      </c>
      <c r="K20" s="37"/>
      <c r="L20" s="156">
        <f>IF(VLOOKUP($G$8&amp;IF($C20&lt;10,"0","")&amp;$C20,'kijkglas PO'!$A$11:$U$653,1)=$G$8&amp;IF($C20&lt;10,"0","")&amp;$C20,VLOOKUP($G$8&amp;IF($C20&lt;10,"0","")&amp;$C20,'kijkglas PO'!$A$11:$U$653,9),"")</f>
        <v>0</v>
      </c>
      <c r="M20" s="156">
        <f>IF(VLOOKUP($G$8&amp;IF($C20&lt;10,"0","")&amp;$C20,'kijkglas PO'!$A$11:$U$653,1)=$G$8&amp;IF($C20&lt;10,"0","")&amp;$C20,VLOOKUP($G$8&amp;IF($C20&lt;10,"0","")&amp;$C20,'kijkglas PO'!$A$11:$U$653,10),"")</f>
        <v>0</v>
      </c>
      <c r="N20" s="156">
        <f>IF(VLOOKUP($G$8&amp;IF($C20&lt;10,"0","")&amp;$C20,'kijkglas PO'!$A$11:$U$653,1)=$G$8&amp;IF($C20&lt;10,"0","")&amp;$C20,VLOOKUP($G$8&amp;IF($C20&lt;10,"0","")&amp;$C20,'kijkglas PO'!$A$11:$U$653,11),"")</f>
        <v>0</v>
      </c>
      <c r="O20" s="156">
        <f t="shared" ref="O20:O38" si="3">SUM(L20:N20)</f>
        <v>0</v>
      </c>
      <c r="P20" s="156" t="str">
        <f>IF(IF(VLOOKUP($G$8&amp;IF($C20&lt;10,"0","")&amp;$C20,'kijkglas PO'!$A$11:$U$653,1)=$G$8&amp;IF($C20&lt;10,"0","")&amp;$C20,VLOOKUP($G$8&amp;IF($C20&lt;10,"0","")&amp;$C20,'kijkglas PO'!$A$11:$U$653,21),0)=1,"ja","nee")</f>
        <v>nee</v>
      </c>
      <c r="Q20" s="37"/>
      <c r="R20" s="157">
        <f>(J20-O20)*(tab!$C$19*tab!$E$8+tab!$D$23)</f>
        <v>0</v>
      </c>
      <c r="S20" s="157">
        <f>IF(AND(J20=0,O20=0),0,(G20-L20)*tab!$E$29+(H20-M20)*tab!$F$29+(I20-N20)*tab!$G$29)</f>
        <v>0</v>
      </c>
      <c r="T20" s="157">
        <f t="shared" si="0"/>
        <v>0</v>
      </c>
      <c r="U20" s="73" t="s">
        <v>46</v>
      </c>
      <c r="V20" s="157">
        <f>IF(U20="nee",0,(J20-O20)*(tab!$C$43))</f>
        <v>0</v>
      </c>
      <c r="W20" s="157">
        <f>IF(U20="nee",0,IF(AND(J20=0,O20=0),0,(G20-L20)*tab!$G$43+(H20-M20)*tab!$H$43+(I20-N20)*tab!$I$43))</f>
        <v>0</v>
      </c>
      <c r="X20" s="157">
        <f t="shared" si="1"/>
        <v>0</v>
      </c>
      <c r="Y20" s="3"/>
      <c r="Z20" s="18"/>
    </row>
    <row r="21" spans="2:26" ht="12" customHeight="1" x14ac:dyDescent="0.2">
      <c r="B21" s="16"/>
      <c r="C21" s="1">
        <v>3</v>
      </c>
      <c r="D21" s="164" t="str">
        <f>IF(E21="","",VLOOKUP(E21,'SWV gegevens'!$B$2:$C$77,2))</f>
        <v>Samenwerkingsverband Passend Onderwijs Drechtsteden</v>
      </c>
      <c r="E21" s="156" t="str">
        <f>IF(VLOOKUP($G$8&amp;IF($C21&lt;10,"0","")&amp;$C21,'kijkglas PO'!$A$11:$U$653,1)=$G$8&amp;IF($C21&lt;10,"0","")&amp;$C21,VLOOKUP($G$8&amp;IF($C21&lt;10,"0","")&amp;$C21,'kijkglas PO'!$A$11:$U$653,4),"")</f>
        <v>PO2809</v>
      </c>
      <c r="F21" s="38"/>
      <c r="G21" s="156">
        <f>IF(VLOOKUP($G$8&amp;IF($C21&lt;10,"0","")&amp;$C21,'kijkglas PO'!$A$10:$U$653,1)=$G$8&amp;IF($C21&lt;10,"0","")&amp;$C21,VLOOKUP($G$8&amp;IF($C21&lt;10,"0","")&amp;$C21,'kijkglas PO'!$A$10:$U$653,5),"")</f>
        <v>0</v>
      </c>
      <c r="H21" s="156">
        <f>IF(VLOOKUP($G$8&amp;IF($C21&lt;10,"0","")&amp;$C21,'kijkglas PO'!$A$10:$U$653,1)=$G$8&amp;IF($C21&lt;10,"0","")&amp;$C21,VLOOKUP($G$8&amp;IF($C21&lt;10,"0","")&amp;$C21,'kijkglas PO'!$A$10:$U$653,6),"")</f>
        <v>4</v>
      </c>
      <c r="I21" s="156">
        <f>IF(VLOOKUP($G$8&amp;IF($C21&lt;10,"0","")&amp;$C21,'kijkglas PO'!$A$10:$U$653,1)=$G$8&amp;IF($C21&lt;10,"0","")&amp;$C21,VLOOKUP($G$8&amp;IF($C21&lt;10,"0","")&amp;$C21,'kijkglas PO'!$A$10:$U$653,7),"")</f>
        <v>0</v>
      </c>
      <c r="J21" s="156">
        <f t="shared" si="2"/>
        <v>4</v>
      </c>
      <c r="K21" s="37"/>
      <c r="L21" s="156">
        <f>IF(VLOOKUP($G$8&amp;IF($C21&lt;10,"0","")&amp;$C21,'kijkglas PO'!$A$11:$U$653,1)=$G$8&amp;IF($C21&lt;10,"0","")&amp;$C21,VLOOKUP($G$8&amp;IF($C21&lt;10,"0","")&amp;$C21,'kijkglas PO'!$A$11:$U$653,9),"")</f>
        <v>1</v>
      </c>
      <c r="M21" s="156">
        <f>IF(VLOOKUP($G$8&amp;IF($C21&lt;10,"0","")&amp;$C21,'kijkglas PO'!$A$11:$U$653,1)=$G$8&amp;IF($C21&lt;10,"0","")&amp;$C21,VLOOKUP($G$8&amp;IF($C21&lt;10,"0","")&amp;$C21,'kijkglas PO'!$A$11:$U$653,10),"")</f>
        <v>5</v>
      </c>
      <c r="N21" s="156">
        <f>IF(VLOOKUP($G$8&amp;IF($C21&lt;10,"0","")&amp;$C21,'kijkglas PO'!$A$11:$U$653,1)=$G$8&amp;IF($C21&lt;10,"0","")&amp;$C21,VLOOKUP($G$8&amp;IF($C21&lt;10,"0","")&amp;$C21,'kijkglas PO'!$A$11:$U$653,11),"")</f>
        <v>0</v>
      </c>
      <c r="O21" s="156">
        <f t="shared" si="3"/>
        <v>6</v>
      </c>
      <c r="P21" s="156" t="str">
        <f>IF(IF(VLOOKUP($G$8&amp;IF($C21&lt;10,"0","")&amp;$C21,'kijkglas PO'!$A$11:$U$653,1)=$G$8&amp;IF($C21&lt;10,"0","")&amp;$C21,VLOOKUP($G$8&amp;IF($C21&lt;10,"0","")&amp;$C21,'kijkglas PO'!$A$11:$U$653,21),0)=1,"ja","nee")</f>
        <v>nee</v>
      </c>
      <c r="Q21" s="37"/>
      <c r="R21" s="157">
        <f>(J21-O21)*(tab!$C$19*tab!$E$8+tab!$D$23)</f>
        <v>-12523.433839999998</v>
      </c>
      <c r="S21" s="157">
        <f>IF(AND(J21=0,O21=0),0,(G21-L21)*tab!$E$29+(H21-M21)*tab!$F$29+(I21-N21)*tab!$G$29)</f>
        <v>-29532.450000000004</v>
      </c>
      <c r="T21" s="157">
        <f t="shared" si="0"/>
        <v>0</v>
      </c>
      <c r="U21" s="73" t="s">
        <v>46</v>
      </c>
      <c r="V21" s="157">
        <f>IF(U21="nee",0,(J21-O21)*(tab!$C$43))</f>
        <v>-1467.28</v>
      </c>
      <c r="W21" s="157">
        <f>IF(U21="nee",0,IF(AND(J21=0,O21=0),0,(G21-L21)*tab!$G$43+(H21-M21)*tab!$H$43+(I21-N21)*tab!$I$43))</f>
        <v>-2148.12</v>
      </c>
      <c r="X21" s="157">
        <f t="shared" si="1"/>
        <v>0</v>
      </c>
      <c r="Y21" s="3"/>
      <c r="Z21" s="18"/>
    </row>
    <row r="22" spans="2:26" ht="12" customHeight="1" x14ac:dyDescent="0.2">
      <c r="B22" s="16"/>
      <c r="C22" s="1">
        <v>4</v>
      </c>
      <c r="D22" s="164" t="str">
        <f>IF(E22="","",VLOOKUP(E22,'SWV gegevens'!$B$2:$C$77,2))</f>
        <v>Stichting Samenwerkingsverband Passend Primair Onderwijs Dordrecht</v>
      </c>
      <c r="E22" s="156" t="str">
        <f>IF(VLOOKUP($G$8&amp;IF($C22&lt;10,"0","")&amp;$C22,'kijkglas PO'!$A$11:$U$653,1)=$G$8&amp;IF($C22&lt;10,"0","")&amp;$C22,VLOOKUP($G$8&amp;IF($C22&lt;10,"0","")&amp;$C22,'kijkglas PO'!$A$11:$U$653,4),"")</f>
        <v>PO2810</v>
      </c>
      <c r="F22" s="38"/>
      <c r="G22" s="156">
        <f>IF(VLOOKUP($G$8&amp;IF($C22&lt;10,"0","")&amp;$C22,'kijkglas PO'!$A$10:$U$653,1)=$G$8&amp;IF($C22&lt;10,"0","")&amp;$C22,VLOOKUP($G$8&amp;IF($C22&lt;10,"0","")&amp;$C22,'kijkglas PO'!$A$10:$U$653,5),"")</f>
        <v>1</v>
      </c>
      <c r="H22" s="156">
        <f>IF(VLOOKUP($G$8&amp;IF($C22&lt;10,"0","")&amp;$C22,'kijkglas PO'!$A$10:$U$653,1)=$G$8&amp;IF($C22&lt;10,"0","")&amp;$C22,VLOOKUP($G$8&amp;IF($C22&lt;10,"0","")&amp;$C22,'kijkglas PO'!$A$10:$U$653,6),"")</f>
        <v>2</v>
      </c>
      <c r="I22" s="156">
        <f>IF(VLOOKUP($G$8&amp;IF($C22&lt;10,"0","")&amp;$C22,'kijkglas PO'!$A$10:$U$653,1)=$G$8&amp;IF($C22&lt;10,"0","")&amp;$C22,VLOOKUP($G$8&amp;IF($C22&lt;10,"0","")&amp;$C22,'kijkglas PO'!$A$10:$U$653,7),"")</f>
        <v>0</v>
      </c>
      <c r="J22" s="156">
        <f t="shared" si="2"/>
        <v>3</v>
      </c>
      <c r="K22" s="37"/>
      <c r="L22" s="156">
        <f>IF(VLOOKUP($G$8&amp;IF($C22&lt;10,"0","")&amp;$C22,'kijkglas PO'!$A$11:$U$653,1)=$G$8&amp;IF($C22&lt;10,"0","")&amp;$C22,VLOOKUP($G$8&amp;IF($C22&lt;10,"0","")&amp;$C22,'kijkglas PO'!$A$11:$U$653,9),"")</f>
        <v>0</v>
      </c>
      <c r="M22" s="156">
        <f>IF(VLOOKUP($G$8&amp;IF($C22&lt;10,"0","")&amp;$C22,'kijkglas PO'!$A$11:$U$653,1)=$G$8&amp;IF($C22&lt;10,"0","")&amp;$C22,VLOOKUP($G$8&amp;IF($C22&lt;10,"0","")&amp;$C22,'kijkglas PO'!$A$11:$U$653,10),"")</f>
        <v>0</v>
      </c>
      <c r="N22" s="156">
        <f>IF(VLOOKUP($G$8&amp;IF($C22&lt;10,"0","")&amp;$C22,'kijkglas PO'!$A$11:$U$653,1)=$G$8&amp;IF($C22&lt;10,"0","")&amp;$C22,VLOOKUP($G$8&amp;IF($C22&lt;10,"0","")&amp;$C22,'kijkglas PO'!$A$11:$U$653,11),"")</f>
        <v>0</v>
      </c>
      <c r="O22" s="156">
        <f t="shared" si="3"/>
        <v>0</v>
      </c>
      <c r="P22" s="156" t="str">
        <f>IF(IF(VLOOKUP($G$8&amp;IF($C22&lt;10,"0","")&amp;$C22,'kijkglas PO'!$A$11:$U$653,1)=$G$8&amp;IF($C22&lt;10,"0","")&amp;$C22,VLOOKUP($G$8&amp;IF($C22&lt;10,"0","")&amp;$C22,'kijkglas PO'!$A$11:$U$653,21),0)=1,"ja","nee")</f>
        <v>ja</v>
      </c>
      <c r="Q22" s="37"/>
      <c r="R22" s="157">
        <f>(J22-O22)*(tab!$C$19*tab!$E$8+tab!$D$23)</f>
        <v>18785.150759999997</v>
      </c>
      <c r="S22" s="157">
        <f>IF(AND(J22=0,O22=0),0,(G22-L22)*tab!$E$29+(H22-M22)*tab!$F$29+(I22-N22)*tab!$G$29)</f>
        <v>47039.780000000006</v>
      </c>
      <c r="T22" s="157">
        <f t="shared" si="0"/>
        <v>65824.930760000003</v>
      </c>
      <c r="U22" s="73" t="s">
        <v>46</v>
      </c>
      <c r="V22" s="157">
        <f>IF(U22="nee",0,(J22-O22)*(tab!$C$43))</f>
        <v>2200.92</v>
      </c>
      <c r="W22" s="157">
        <f>IF(U22="nee",0,IF(AND(J22=0,O22=0),0,(G22-L22)*tab!$G$43+(H22-M22)*tab!$H$43+(I22-N22)*tab!$I$43))</f>
        <v>3481.13</v>
      </c>
      <c r="X22" s="157">
        <f t="shared" si="1"/>
        <v>5682.05</v>
      </c>
      <c r="Y22" s="3"/>
      <c r="Z22" s="18"/>
    </row>
    <row r="23" spans="2:26" ht="12" customHeight="1" x14ac:dyDescent="0.2">
      <c r="B23" s="16"/>
      <c r="C23" s="1">
        <v>5</v>
      </c>
      <c r="D23" s="164" t="str">
        <f>IF(E23="","",VLOOKUP(E23,'SWV gegevens'!$B$2:$C$77,2))</f>
        <v>Samenwerkingsverband Driegang</v>
      </c>
      <c r="E23" s="156" t="str">
        <f>IF(VLOOKUP($G$8&amp;IF($C23&lt;10,"0","")&amp;$C23,'kijkglas PO'!$A$11:$U$653,1)=$G$8&amp;IF($C23&lt;10,"0","")&amp;$C23,VLOOKUP($G$8&amp;IF($C23&lt;10,"0","")&amp;$C23,'kijkglas PO'!$A$11:$U$653,4),"")</f>
        <v>PO2816</v>
      </c>
      <c r="F23" s="38"/>
      <c r="G23" s="156">
        <f>IF(VLOOKUP($G$8&amp;IF($C23&lt;10,"0","")&amp;$C23,'kijkglas PO'!$A$10:$U$653,1)=$G$8&amp;IF($C23&lt;10,"0","")&amp;$C23,VLOOKUP($G$8&amp;IF($C23&lt;10,"0","")&amp;$C23,'kijkglas PO'!$A$10:$U$653,5),"")</f>
        <v>2</v>
      </c>
      <c r="H23" s="156">
        <f>IF(VLOOKUP($G$8&amp;IF($C23&lt;10,"0","")&amp;$C23,'kijkglas PO'!$A$10:$U$653,1)=$G$8&amp;IF($C23&lt;10,"0","")&amp;$C23,VLOOKUP($G$8&amp;IF($C23&lt;10,"0","")&amp;$C23,'kijkglas PO'!$A$10:$U$653,6),"")</f>
        <v>0</v>
      </c>
      <c r="I23" s="156">
        <f>IF(VLOOKUP($G$8&amp;IF($C23&lt;10,"0","")&amp;$C23,'kijkglas PO'!$A$10:$U$653,1)=$G$8&amp;IF($C23&lt;10,"0","")&amp;$C23,VLOOKUP($G$8&amp;IF($C23&lt;10,"0","")&amp;$C23,'kijkglas PO'!$A$10:$U$653,7),"")</f>
        <v>0</v>
      </c>
      <c r="J23" s="156">
        <f t="shared" si="2"/>
        <v>2</v>
      </c>
      <c r="K23" s="37"/>
      <c r="L23" s="156">
        <f>IF(VLOOKUP($G$8&amp;IF($C23&lt;10,"0","")&amp;$C23,'kijkglas PO'!$A$11:$U$653,1)=$G$8&amp;IF($C23&lt;10,"0","")&amp;$C23,VLOOKUP($G$8&amp;IF($C23&lt;10,"0","")&amp;$C23,'kijkglas PO'!$A$11:$U$653,9),"")</f>
        <v>0</v>
      </c>
      <c r="M23" s="156">
        <f>IF(VLOOKUP($G$8&amp;IF($C23&lt;10,"0","")&amp;$C23,'kijkglas PO'!$A$11:$U$653,1)=$G$8&amp;IF($C23&lt;10,"0","")&amp;$C23,VLOOKUP($G$8&amp;IF($C23&lt;10,"0","")&amp;$C23,'kijkglas PO'!$A$11:$U$653,10),"")</f>
        <v>0</v>
      </c>
      <c r="N23" s="156">
        <f>IF(VLOOKUP($G$8&amp;IF($C23&lt;10,"0","")&amp;$C23,'kijkglas PO'!$A$11:$U$653,1)=$G$8&amp;IF($C23&lt;10,"0","")&amp;$C23,VLOOKUP($G$8&amp;IF($C23&lt;10,"0","")&amp;$C23,'kijkglas PO'!$A$11:$U$653,11),"")</f>
        <v>0</v>
      </c>
      <c r="O23" s="156">
        <f t="shared" si="3"/>
        <v>0</v>
      </c>
      <c r="P23" s="156" t="str">
        <f>IF(IF(VLOOKUP($G$8&amp;IF($C23&lt;10,"0","")&amp;$C23,'kijkglas PO'!$A$11:$U$653,1)=$G$8&amp;IF($C23&lt;10,"0","")&amp;$C23,VLOOKUP($G$8&amp;IF($C23&lt;10,"0","")&amp;$C23,'kijkglas PO'!$A$11:$U$653,21),0)=1,"ja","nee")</f>
        <v>ja</v>
      </c>
      <c r="Q23" s="37"/>
      <c r="R23" s="157">
        <f>(J23-O23)*(tab!$C$19*tab!$E$8+tab!$D$23)</f>
        <v>12523.433839999998</v>
      </c>
      <c r="S23" s="157">
        <f>IF(AND(J23=0,O23=0),0,(G23-L23)*tab!$E$29+(H23-M23)*tab!$F$29+(I23-N23)*tab!$G$29)</f>
        <v>24050.240000000002</v>
      </c>
      <c r="T23" s="157">
        <f t="shared" si="0"/>
        <v>36573.673840000003</v>
      </c>
      <c r="U23" s="73" t="s">
        <v>46</v>
      </c>
      <c r="V23" s="157">
        <f>IF(U23="nee",0,(J23-O23)*(tab!$C$43))</f>
        <v>1467.28</v>
      </c>
      <c r="W23" s="157">
        <f>IF(U23="nee",0,IF(AND(J23=0,O23=0),0,(G23-L23)*tab!$G$43+(H23-M23)*tab!$H$43+(I23-N23)*tab!$I$43))</f>
        <v>1630.22</v>
      </c>
      <c r="X23" s="157">
        <f t="shared" si="1"/>
        <v>3097.5</v>
      </c>
      <c r="Y23" s="3"/>
      <c r="Z23" s="18"/>
    </row>
    <row r="24" spans="2:26" ht="12" customHeight="1" x14ac:dyDescent="0.2">
      <c r="B24" s="16"/>
      <c r="C24" s="1">
        <v>6</v>
      </c>
      <c r="D24" s="164" t="str">
        <f>IF(E24="","",VLOOKUP(E24,'SWV gegevens'!$B$2:$C$77,2))</f>
        <v/>
      </c>
      <c r="E24" s="156" t="str">
        <f>IF(VLOOKUP($G$8&amp;IF($C24&lt;10,"0","")&amp;$C24,'kijkglas PO'!$A$11:$U$653,1)=$G$8&amp;IF($C24&lt;10,"0","")&amp;$C24,VLOOKUP($G$8&amp;IF($C24&lt;10,"0","")&amp;$C24,'kijkglas PO'!$A$11:$U$653,4),"")</f>
        <v/>
      </c>
      <c r="F24" s="38"/>
      <c r="G24" s="156" t="str">
        <f>IF(VLOOKUP($G$8&amp;IF($C24&lt;10,"0","")&amp;$C24,'kijkglas PO'!$A$10:$U$653,1)=$G$8&amp;IF($C24&lt;10,"0","")&amp;$C24,VLOOKUP($G$8&amp;IF($C24&lt;10,"0","")&amp;$C24,'kijkglas PO'!$A$10:$U$653,5),"")</f>
        <v/>
      </c>
      <c r="H24" s="156" t="str">
        <f>IF(VLOOKUP($G$8&amp;IF($C24&lt;10,"0","")&amp;$C24,'kijkglas PO'!$A$10:$U$653,1)=$G$8&amp;IF($C24&lt;10,"0","")&amp;$C24,VLOOKUP($G$8&amp;IF($C24&lt;10,"0","")&amp;$C24,'kijkglas PO'!$A$10:$U$653,6),"")</f>
        <v/>
      </c>
      <c r="I24" s="156" t="str">
        <f>IF(VLOOKUP($G$8&amp;IF($C24&lt;10,"0","")&amp;$C24,'kijkglas PO'!$A$10:$U$653,1)=$G$8&amp;IF($C24&lt;10,"0","")&amp;$C24,VLOOKUP($G$8&amp;IF($C24&lt;10,"0","")&amp;$C24,'kijkglas PO'!$A$10:$U$653,7),"")</f>
        <v/>
      </c>
      <c r="J24" s="156">
        <f t="shared" si="2"/>
        <v>0</v>
      </c>
      <c r="K24" s="37"/>
      <c r="L24" s="156" t="str">
        <f>IF(VLOOKUP($G$8&amp;IF($C24&lt;10,"0","")&amp;$C24,'kijkglas PO'!$A$11:$U$653,1)=$G$8&amp;IF($C24&lt;10,"0","")&amp;$C24,VLOOKUP($G$8&amp;IF($C24&lt;10,"0","")&amp;$C24,'kijkglas PO'!$A$11:$U$653,9),"")</f>
        <v/>
      </c>
      <c r="M24" s="156" t="str">
        <f>IF(VLOOKUP($G$8&amp;IF($C24&lt;10,"0","")&amp;$C24,'kijkglas PO'!$A$11:$U$653,1)=$G$8&amp;IF($C24&lt;10,"0","")&amp;$C24,VLOOKUP($G$8&amp;IF($C24&lt;10,"0","")&amp;$C24,'kijkglas PO'!$A$11:$U$653,10),"")</f>
        <v/>
      </c>
      <c r="N24" s="156" t="str">
        <f>IF(VLOOKUP($G$8&amp;IF($C24&lt;10,"0","")&amp;$C24,'kijkglas PO'!$A$11:$U$653,1)=$G$8&amp;IF($C24&lt;10,"0","")&amp;$C24,VLOOKUP($G$8&amp;IF($C24&lt;10,"0","")&amp;$C24,'kijkglas PO'!$A$11:$U$653,11),"")</f>
        <v/>
      </c>
      <c r="O24" s="156">
        <f t="shared" si="3"/>
        <v>0</v>
      </c>
      <c r="P24" s="156" t="str">
        <f>IF(IF(VLOOKUP($G$8&amp;IF($C24&lt;10,"0","")&amp;$C24,'kijkglas PO'!$A$11:$U$653,1)=$G$8&amp;IF($C24&lt;10,"0","")&amp;$C24,VLOOKUP($G$8&amp;IF($C24&lt;10,"0","")&amp;$C24,'kijkglas PO'!$A$11:$U$653,21),0)=1,"ja","nee")</f>
        <v>nee</v>
      </c>
      <c r="Q24" s="37"/>
      <c r="R24" s="157">
        <f>(J24-O24)*(tab!$C$19*tab!$E$8+tab!$D$23)</f>
        <v>0</v>
      </c>
      <c r="S24" s="157">
        <f>IF(AND(J24=0,O24=0),0,(G24-L24)*tab!$E$29+(H24-M24)*tab!$F$29+(I24-N24)*tab!$G$29)</f>
        <v>0</v>
      </c>
      <c r="T24" s="157">
        <f t="shared" si="0"/>
        <v>0</v>
      </c>
      <c r="U24" s="73" t="s">
        <v>46</v>
      </c>
      <c r="V24" s="157">
        <f>IF(U24="nee",0,(J24-O24)*(tab!$C$43))</f>
        <v>0</v>
      </c>
      <c r="W24" s="157">
        <f>IF(U24="nee",0,IF(AND(J24=0,O24=0),0,(G24-L24)*tab!$G$43+(H24-M24)*tab!$H$43+(I24-N24)*tab!$I$43))</f>
        <v>0</v>
      </c>
      <c r="X24" s="157">
        <f t="shared" si="1"/>
        <v>0</v>
      </c>
      <c r="Y24" s="3"/>
      <c r="Z24" s="18"/>
    </row>
    <row r="25" spans="2:26" ht="12" customHeight="1" x14ac:dyDescent="0.2">
      <c r="B25" s="16"/>
      <c r="C25" s="1">
        <v>7</v>
      </c>
      <c r="D25" s="164" t="str">
        <f>IF(E25="","",VLOOKUP(E25,'SWV gegevens'!$B$2:$C$77,2))</f>
        <v/>
      </c>
      <c r="E25" s="156" t="str">
        <f>IF(VLOOKUP($G$8&amp;IF($C25&lt;10,"0","")&amp;$C25,'kijkglas PO'!$A$11:$U$653,1)=$G$8&amp;IF($C25&lt;10,"0","")&amp;$C25,VLOOKUP($G$8&amp;IF($C25&lt;10,"0","")&amp;$C25,'kijkglas PO'!$A$11:$U$653,4),"")</f>
        <v/>
      </c>
      <c r="F25" s="38"/>
      <c r="G25" s="156" t="str">
        <f>IF(VLOOKUP($G$8&amp;IF($C25&lt;10,"0","")&amp;$C25,'kijkglas PO'!$A$10:$U$653,1)=$G$8&amp;IF($C25&lt;10,"0","")&amp;$C25,VLOOKUP($G$8&amp;IF($C25&lt;10,"0","")&amp;$C25,'kijkglas PO'!$A$10:$U$653,5),"")</f>
        <v/>
      </c>
      <c r="H25" s="156" t="str">
        <f>IF(VLOOKUP($G$8&amp;IF($C25&lt;10,"0","")&amp;$C25,'kijkglas PO'!$A$10:$U$653,1)=$G$8&amp;IF($C25&lt;10,"0","")&amp;$C25,VLOOKUP($G$8&amp;IF($C25&lt;10,"0","")&amp;$C25,'kijkglas PO'!$A$10:$U$653,6),"")</f>
        <v/>
      </c>
      <c r="I25" s="156" t="str">
        <f>IF(VLOOKUP($G$8&amp;IF($C25&lt;10,"0","")&amp;$C25,'kijkglas PO'!$A$10:$U$653,1)=$G$8&amp;IF($C25&lt;10,"0","")&amp;$C25,VLOOKUP($G$8&amp;IF($C25&lt;10,"0","")&amp;$C25,'kijkglas PO'!$A$10:$U$653,7),"")</f>
        <v/>
      </c>
      <c r="J25" s="156">
        <f t="shared" si="2"/>
        <v>0</v>
      </c>
      <c r="K25" s="37"/>
      <c r="L25" s="156" t="str">
        <f>IF(VLOOKUP($G$8&amp;IF($C25&lt;10,"0","")&amp;$C25,'kijkglas PO'!$A$11:$U$653,1)=$G$8&amp;IF($C25&lt;10,"0","")&amp;$C25,VLOOKUP($G$8&amp;IF($C25&lt;10,"0","")&amp;$C25,'kijkglas PO'!$A$11:$U$653,9),"")</f>
        <v/>
      </c>
      <c r="M25" s="156" t="str">
        <f>IF(VLOOKUP($G$8&amp;IF($C25&lt;10,"0","")&amp;$C25,'kijkglas PO'!$A$11:$U$653,1)=$G$8&amp;IF($C25&lt;10,"0","")&amp;$C25,VLOOKUP($G$8&amp;IF($C25&lt;10,"0","")&amp;$C25,'kijkglas PO'!$A$11:$U$653,10),"")</f>
        <v/>
      </c>
      <c r="N25" s="156" t="str">
        <f>IF(VLOOKUP($G$8&amp;IF($C25&lt;10,"0","")&amp;$C25,'kijkglas PO'!$A$11:$U$653,1)=$G$8&amp;IF($C25&lt;10,"0","")&amp;$C25,VLOOKUP($G$8&amp;IF($C25&lt;10,"0","")&amp;$C25,'kijkglas PO'!$A$11:$U$653,11),"")</f>
        <v/>
      </c>
      <c r="O25" s="156">
        <f t="shared" si="3"/>
        <v>0</v>
      </c>
      <c r="P25" s="156" t="str">
        <f>IF(IF(VLOOKUP($G$8&amp;IF($C25&lt;10,"0","")&amp;$C25,'kijkglas PO'!$A$11:$U$653,1)=$G$8&amp;IF($C25&lt;10,"0","")&amp;$C25,VLOOKUP($G$8&amp;IF($C25&lt;10,"0","")&amp;$C25,'kijkglas PO'!$A$11:$U$653,21),0)=1,"ja","nee")</f>
        <v>nee</v>
      </c>
      <c r="Q25" s="37"/>
      <c r="R25" s="157">
        <f>(J25-O25)*(tab!$C$19*tab!$E$8+tab!$D$23)</f>
        <v>0</v>
      </c>
      <c r="S25" s="157">
        <f>IF(AND(J25=0,O25=0),0,(G25-L25)*tab!$E$29+(H25-M25)*tab!$F$29+(I25-N25)*tab!$G$29)</f>
        <v>0</v>
      </c>
      <c r="T25" s="157">
        <f t="shared" si="0"/>
        <v>0</v>
      </c>
      <c r="U25" s="73" t="s">
        <v>46</v>
      </c>
      <c r="V25" s="157">
        <f>IF(U25="nee",0,(J25-O25)*(tab!$C$43))</f>
        <v>0</v>
      </c>
      <c r="W25" s="157">
        <f>IF(U25="nee",0,IF(AND(J25=0,O25=0),0,(G25-L25)*tab!$G$43+(H25-M25)*tab!$H$43+(I25-N25)*tab!$I$43))</f>
        <v>0</v>
      </c>
      <c r="X25" s="157">
        <f t="shared" si="1"/>
        <v>0</v>
      </c>
      <c r="Y25" s="3"/>
      <c r="Z25" s="18"/>
    </row>
    <row r="26" spans="2:26" ht="12" customHeight="1" x14ac:dyDescent="0.2">
      <c r="B26" s="16"/>
      <c r="C26" s="1">
        <v>8</v>
      </c>
      <c r="D26" s="164" t="str">
        <f>IF(E26="","",VLOOKUP(E26,'SWV gegevens'!$B$2:$C$77,2))</f>
        <v/>
      </c>
      <c r="E26" s="156" t="str">
        <f>IF(VLOOKUP($G$8&amp;IF($C26&lt;10,"0","")&amp;$C26,'kijkglas PO'!$A$11:$U$653,1)=$G$8&amp;IF($C26&lt;10,"0","")&amp;$C26,VLOOKUP($G$8&amp;IF($C26&lt;10,"0","")&amp;$C26,'kijkglas PO'!$A$11:$U$653,4),"")</f>
        <v/>
      </c>
      <c r="F26" s="38"/>
      <c r="G26" s="156" t="str">
        <f>IF(VLOOKUP($G$8&amp;IF($C26&lt;10,"0","")&amp;$C26,'kijkglas PO'!$A$10:$U$653,1)=$G$8&amp;IF($C26&lt;10,"0","")&amp;$C26,VLOOKUP($G$8&amp;IF($C26&lt;10,"0","")&amp;$C26,'kijkglas PO'!$A$10:$U$653,5),"")</f>
        <v/>
      </c>
      <c r="H26" s="156" t="str">
        <f>IF(VLOOKUP($G$8&amp;IF($C26&lt;10,"0","")&amp;$C26,'kijkglas PO'!$A$10:$U$653,1)=$G$8&amp;IF($C26&lt;10,"0","")&amp;$C26,VLOOKUP($G$8&amp;IF($C26&lt;10,"0","")&amp;$C26,'kijkglas PO'!$A$10:$U$653,6),"")</f>
        <v/>
      </c>
      <c r="I26" s="156" t="str">
        <f>IF(VLOOKUP($G$8&amp;IF($C26&lt;10,"0","")&amp;$C26,'kijkglas PO'!$A$10:$U$653,1)=$G$8&amp;IF($C26&lt;10,"0","")&amp;$C26,VLOOKUP($G$8&amp;IF($C26&lt;10,"0","")&amp;$C26,'kijkglas PO'!$A$10:$U$653,7),"")</f>
        <v/>
      </c>
      <c r="J26" s="156">
        <f t="shared" si="2"/>
        <v>0</v>
      </c>
      <c r="K26" s="37"/>
      <c r="L26" s="156" t="str">
        <f>IF(VLOOKUP($G$8&amp;IF($C26&lt;10,"0","")&amp;$C26,'kijkglas PO'!$A$11:$U$653,1)=$G$8&amp;IF($C26&lt;10,"0","")&amp;$C26,VLOOKUP($G$8&amp;IF($C26&lt;10,"0","")&amp;$C26,'kijkglas PO'!$A$11:$U$653,9),"")</f>
        <v/>
      </c>
      <c r="M26" s="156" t="str">
        <f>IF(VLOOKUP($G$8&amp;IF($C26&lt;10,"0","")&amp;$C26,'kijkglas PO'!$A$11:$U$653,1)=$G$8&amp;IF($C26&lt;10,"0","")&amp;$C26,VLOOKUP($G$8&amp;IF($C26&lt;10,"0","")&amp;$C26,'kijkglas PO'!$A$11:$U$653,10),"")</f>
        <v/>
      </c>
      <c r="N26" s="156" t="str">
        <f>IF(VLOOKUP($G$8&amp;IF($C26&lt;10,"0","")&amp;$C26,'kijkglas PO'!$A$11:$U$653,1)=$G$8&amp;IF($C26&lt;10,"0","")&amp;$C26,VLOOKUP($G$8&amp;IF($C26&lt;10,"0","")&amp;$C26,'kijkglas PO'!$A$11:$U$653,11),"")</f>
        <v/>
      </c>
      <c r="O26" s="156">
        <f t="shared" si="3"/>
        <v>0</v>
      </c>
      <c r="P26" s="156" t="str">
        <f>IF(IF(VLOOKUP($G$8&amp;IF($C26&lt;10,"0","")&amp;$C26,'kijkglas PO'!$A$11:$U$653,1)=$G$8&amp;IF($C26&lt;10,"0","")&amp;$C26,VLOOKUP($G$8&amp;IF($C26&lt;10,"0","")&amp;$C26,'kijkglas PO'!$A$11:$U$653,21),0)=1,"ja","nee")</f>
        <v>nee</v>
      </c>
      <c r="Q26" s="37"/>
      <c r="R26" s="157">
        <f>(J26-O26)*(tab!$C$19*tab!$E$8+tab!$D$23)</f>
        <v>0</v>
      </c>
      <c r="S26" s="157">
        <f>IF(AND(J26=0,O26=0),0,(G26-L26)*tab!$E$29+(H26-M26)*tab!$F$29+(I26-N26)*tab!$G$29)</f>
        <v>0</v>
      </c>
      <c r="T26" s="157">
        <f t="shared" si="0"/>
        <v>0</v>
      </c>
      <c r="U26" s="73" t="s">
        <v>46</v>
      </c>
      <c r="V26" s="157">
        <f>IF(U26="nee",0,(J26-O26)*(tab!$C$43))</f>
        <v>0</v>
      </c>
      <c r="W26" s="157">
        <f>IF(U26="nee",0,IF(AND(J26=0,O26=0),0,(G26-L26)*tab!$G$43+(H26-M26)*tab!$H$43+(I26-N26)*tab!$I$43))</f>
        <v>0</v>
      </c>
      <c r="X26" s="157">
        <f t="shared" si="1"/>
        <v>0</v>
      </c>
      <c r="Y26" s="3"/>
      <c r="Z26" s="18"/>
    </row>
    <row r="27" spans="2:26" ht="12" customHeight="1" x14ac:dyDescent="0.2">
      <c r="B27" s="16"/>
      <c r="C27" s="1">
        <v>9</v>
      </c>
      <c r="D27" s="164" t="str">
        <f>IF(E27="","",VLOOKUP(E27,'SWV gegevens'!$B$2:$C$77,2))</f>
        <v/>
      </c>
      <c r="E27" s="156" t="str">
        <f>IF(VLOOKUP($G$8&amp;IF($C27&lt;10,"0","")&amp;$C27,'kijkglas PO'!$A$11:$U$653,1)=$G$8&amp;IF($C27&lt;10,"0","")&amp;$C27,VLOOKUP($G$8&amp;IF($C27&lt;10,"0","")&amp;$C27,'kijkglas PO'!$A$11:$U$653,4),"")</f>
        <v/>
      </c>
      <c r="F27" s="38"/>
      <c r="G27" s="156" t="str">
        <f>IF(VLOOKUP($G$8&amp;IF($C27&lt;10,"0","")&amp;$C27,'kijkglas PO'!$A$10:$U$653,1)=$G$8&amp;IF($C27&lt;10,"0","")&amp;$C27,VLOOKUP($G$8&amp;IF($C27&lt;10,"0","")&amp;$C27,'kijkglas PO'!$A$10:$U$653,5),"")</f>
        <v/>
      </c>
      <c r="H27" s="156" t="str">
        <f>IF(VLOOKUP($G$8&amp;IF($C27&lt;10,"0","")&amp;$C27,'kijkglas PO'!$A$10:$U$653,1)=$G$8&amp;IF($C27&lt;10,"0","")&amp;$C27,VLOOKUP($G$8&amp;IF($C27&lt;10,"0","")&amp;$C27,'kijkglas PO'!$A$10:$U$653,6),"")</f>
        <v/>
      </c>
      <c r="I27" s="156" t="str">
        <f>IF(VLOOKUP($G$8&amp;IF($C27&lt;10,"0","")&amp;$C27,'kijkglas PO'!$A$10:$U$653,1)=$G$8&amp;IF($C27&lt;10,"0","")&amp;$C27,VLOOKUP($G$8&amp;IF($C27&lt;10,"0","")&amp;$C27,'kijkglas PO'!$A$10:$U$653,7),"")</f>
        <v/>
      </c>
      <c r="J27" s="156">
        <f t="shared" si="2"/>
        <v>0</v>
      </c>
      <c r="K27" s="37"/>
      <c r="L27" s="156" t="str">
        <f>IF(VLOOKUP($G$8&amp;IF($C27&lt;10,"0","")&amp;$C27,'kijkglas PO'!$A$11:$U$653,1)=$G$8&amp;IF($C27&lt;10,"0","")&amp;$C27,VLOOKUP($G$8&amp;IF($C27&lt;10,"0","")&amp;$C27,'kijkglas PO'!$A$11:$U$653,9),"")</f>
        <v/>
      </c>
      <c r="M27" s="156" t="str">
        <f>IF(VLOOKUP($G$8&amp;IF($C27&lt;10,"0","")&amp;$C27,'kijkglas PO'!$A$11:$U$653,1)=$G$8&amp;IF($C27&lt;10,"0","")&amp;$C27,VLOOKUP($G$8&amp;IF($C27&lt;10,"0","")&amp;$C27,'kijkglas PO'!$A$11:$U$653,10),"")</f>
        <v/>
      </c>
      <c r="N27" s="156" t="str">
        <f>IF(VLOOKUP($G$8&amp;IF($C27&lt;10,"0","")&amp;$C27,'kijkglas PO'!$A$11:$U$653,1)=$G$8&amp;IF($C27&lt;10,"0","")&amp;$C27,VLOOKUP($G$8&amp;IF($C27&lt;10,"0","")&amp;$C27,'kijkglas PO'!$A$11:$U$653,11),"")</f>
        <v/>
      </c>
      <c r="O27" s="156">
        <f t="shared" si="3"/>
        <v>0</v>
      </c>
      <c r="P27" s="156" t="str">
        <f>IF(IF(VLOOKUP($G$8&amp;IF($C27&lt;10,"0","")&amp;$C27,'kijkglas PO'!$A$11:$U$653,1)=$G$8&amp;IF($C27&lt;10,"0","")&amp;$C27,VLOOKUP($G$8&amp;IF($C27&lt;10,"0","")&amp;$C27,'kijkglas PO'!$A$11:$U$653,21),0)=1,"ja","nee")</f>
        <v>nee</v>
      </c>
      <c r="Q27" s="37"/>
      <c r="R27" s="157">
        <f>(J27-O27)*(tab!$C$19*tab!$E$8+tab!$D$23)</f>
        <v>0</v>
      </c>
      <c r="S27" s="157">
        <f>IF(AND(J27=0,O27=0),0,(G27-L27)*tab!$E$29+(H27-M27)*tab!$F$29+(I27-N27)*tab!$G$29)</f>
        <v>0</v>
      </c>
      <c r="T27" s="157">
        <f t="shared" si="0"/>
        <v>0</v>
      </c>
      <c r="U27" s="73" t="s">
        <v>46</v>
      </c>
      <c r="V27" s="157">
        <f>IF(U27="nee",0,(J27-O27)*(tab!$C$43))</f>
        <v>0</v>
      </c>
      <c r="W27" s="157">
        <f>IF(U27="nee",0,IF(AND(J27=0,O27=0),0,(G27-L27)*tab!$G$43+(H27-M27)*tab!$H$43+(I27-N27)*tab!$I$43))</f>
        <v>0</v>
      </c>
      <c r="X27" s="157">
        <f t="shared" si="1"/>
        <v>0</v>
      </c>
      <c r="Y27" s="3"/>
      <c r="Z27" s="18"/>
    </row>
    <row r="28" spans="2:26" ht="12" customHeight="1" x14ac:dyDescent="0.2">
      <c r="B28" s="16"/>
      <c r="C28" s="1">
        <v>10</v>
      </c>
      <c r="D28" s="164" t="str">
        <f>IF(E28="","",VLOOKUP(E28,'SWV gegevens'!$B$2:$C$77,2))</f>
        <v/>
      </c>
      <c r="E28" s="156" t="str">
        <f>IF(VLOOKUP($G$8&amp;IF($C28&lt;10,"0","")&amp;$C28,'kijkglas PO'!$A$11:$U$653,1)=$G$8&amp;IF($C28&lt;10,"0","")&amp;$C28,VLOOKUP($G$8&amp;IF($C28&lt;10,"0","")&amp;$C28,'kijkglas PO'!$A$11:$U$653,4),"")</f>
        <v/>
      </c>
      <c r="F28" s="38"/>
      <c r="G28" s="156" t="str">
        <f>IF(VLOOKUP($G$8&amp;IF($C28&lt;10,"0","")&amp;$C28,'kijkglas PO'!$A$10:$U$653,1)=$G$8&amp;IF($C28&lt;10,"0","")&amp;$C28,VLOOKUP($G$8&amp;IF($C28&lt;10,"0","")&amp;$C28,'kijkglas PO'!$A$10:$U$653,5),"")</f>
        <v/>
      </c>
      <c r="H28" s="156" t="str">
        <f>IF(VLOOKUP($G$8&amp;IF($C28&lt;10,"0","")&amp;$C28,'kijkglas PO'!$A$10:$U$653,1)=$G$8&amp;IF($C28&lt;10,"0","")&amp;$C28,VLOOKUP($G$8&amp;IF($C28&lt;10,"0","")&amp;$C28,'kijkglas PO'!$A$10:$U$653,6),"")</f>
        <v/>
      </c>
      <c r="I28" s="156" t="str">
        <f>IF(VLOOKUP($G$8&amp;IF($C28&lt;10,"0","")&amp;$C28,'kijkglas PO'!$A$10:$U$653,1)=$G$8&amp;IF($C28&lt;10,"0","")&amp;$C28,VLOOKUP($G$8&amp;IF($C28&lt;10,"0","")&amp;$C28,'kijkglas PO'!$A$10:$U$653,7),"")</f>
        <v/>
      </c>
      <c r="J28" s="156">
        <f t="shared" si="2"/>
        <v>0</v>
      </c>
      <c r="K28" s="37"/>
      <c r="L28" s="156" t="str">
        <f>IF(VLOOKUP($G$8&amp;IF($C28&lt;10,"0","")&amp;$C28,'kijkglas PO'!$A$11:$U$653,1)=$G$8&amp;IF($C28&lt;10,"0","")&amp;$C28,VLOOKUP($G$8&amp;IF($C28&lt;10,"0","")&amp;$C28,'kijkglas PO'!$A$11:$U$653,9),"")</f>
        <v/>
      </c>
      <c r="M28" s="156" t="str">
        <f>IF(VLOOKUP($G$8&amp;IF($C28&lt;10,"0","")&amp;$C28,'kijkglas PO'!$A$11:$U$653,1)=$G$8&amp;IF($C28&lt;10,"0","")&amp;$C28,VLOOKUP($G$8&amp;IF($C28&lt;10,"0","")&amp;$C28,'kijkglas PO'!$A$11:$U$653,10),"")</f>
        <v/>
      </c>
      <c r="N28" s="156" t="str">
        <f>IF(VLOOKUP($G$8&amp;IF($C28&lt;10,"0","")&amp;$C28,'kijkglas PO'!$A$11:$U$653,1)=$G$8&amp;IF($C28&lt;10,"0","")&amp;$C28,VLOOKUP($G$8&amp;IF($C28&lt;10,"0","")&amp;$C28,'kijkglas PO'!$A$11:$U$653,11),"")</f>
        <v/>
      </c>
      <c r="O28" s="156">
        <f t="shared" si="3"/>
        <v>0</v>
      </c>
      <c r="P28" s="156" t="str">
        <f>IF(IF(VLOOKUP($G$8&amp;IF($C28&lt;10,"0","")&amp;$C28,'kijkglas PO'!$A$11:$U$653,1)=$G$8&amp;IF($C28&lt;10,"0","")&amp;$C28,VLOOKUP($G$8&amp;IF($C28&lt;10,"0","")&amp;$C28,'kijkglas PO'!$A$11:$U$653,21),0)=1,"ja","nee")</f>
        <v>nee</v>
      </c>
      <c r="Q28" s="37"/>
      <c r="R28" s="157">
        <f>(J28-O28)*(tab!$C$19*tab!$E$8+tab!$D$23)</f>
        <v>0</v>
      </c>
      <c r="S28" s="157">
        <f>IF(AND(J28=0,O28=0),0,(G28-L28)*tab!$E$29+(H28-M28)*tab!$F$29+(I28-N28)*tab!$G$29)</f>
        <v>0</v>
      </c>
      <c r="T28" s="157">
        <f t="shared" si="0"/>
        <v>0</v>
      </c>
      <c r="U28" s="73" t="s">
        <v>46</v>
      </c>
      <c r="V28" s="157">
        <f>IF(U28="nee",0,(J28-O28)*(tab!$C$43))</f>
        <v>0</v>
      </c>
      <c r="W28" s="157">
        <f>IF(U28="nee",0,IF(AND(J28=0,O28=0),0,(G28-L28)*tab!$G$43+(H28-M28)*tab!$H$43+(I28-N28)*tab!$I$43))</f>
        <v>0</v>
      </c>
      <c r="X28" s="157">
        <f t="shared" si="1"/>
        <v>0</v>
      </c>
      <c r="Y28" s="3"/>
      <c r="Z28" s="18"/>
    </row>
    <row r="29" spans="2:26" ht="12" customHeight="1" x14ac:dyDescent="0.2">
      <c r="B29" s="16"/>
      <c r="C29" s="1">
        <v>11</v>
      </c>
      <c r="D29" s="164" t="str">
        <f>IF(E29="","",VLOOKUP(E29,'SWV gegevens'!$B$2:$C$77,2))</f>
        <v/>
      </c>
      <c r="E29" s="156" t="str">
        <f>IF(VLOOKUP($G$8&amp;IF($C29&lt;10,"0","")&amp;$C29,'kijkglas PO'!$A$11:$U$653,1)=$G$8&amp;IF($C29&lt;10,"0","")&amp;$C29,VLOOKUP($G$8&amp;IF($C29&lt;10,"0","")&amp;$C29,'kijkglas PO'!$A$11:$U$653,4),"")</f>
        <v/>
      </c>
      <c r="F29" s="38"/>
      <c r="G29" s="156" t="str">
        <f>IF(VLOOKUP($G$8&amp;IF($C29&lt;10,"0","")&amp;$C29,'kijkglas PO'!$A$10:$U$653,1)=$G$8&amp;IF($C29&lt;10,"0","")&amp;$C29,VLOOKUP($G$8&amp;IF($C29&lt;10,"0","")&amp;$C29,'kijkglas PO'!$A$10:$U$653,5),"")</f>
        <v/>
      </c>
      <c r="H29" s="156" t="str">
        <f>IF(VLOOKUP($G$8&amp;IF($C29&lt;10,"0","")&amp;$C29,'kijkglas PO'!$A$10:$U$653,1)=$G$8&amp;IF($C29&lt;10,"0","")&amp;$C29,VLOOKUP($G$8&amp;IF($C29&lt;10,"0","")&amp;$C29,'kijkglas PO'!$A$10:$U$653,6),"")</f>
        <v/>
      </c>
      <c r="I29" s="156" t="str">
        <f>IF(VLOOKUP($G$8&amp;IF($C29&lt;10,"0","")&amp;$C29,'kijkglas PO'!$A$10:$U$653,1)=$G$8&amp;IF($C29&lt;10,"0","")&amp;$C29,VLOOKUP($G$8&amp;IF($C29&lt;10,"0","")&amp;$C29,'kijkglas PO'!$A$10:$U$653,7),"")</f>
        <v/>
      </c>
      <c r="J29" s="156">
        <f t="shared" si="2"/>
        <v>0</v>
      </c>
      <c r="K29" s="37"/>
      <c r="L29" s="156" t="str">
        <f>IF(VLOOKUP($G$8&amp;IF($C29&lt;10,"0","")&amp;$C29,'kijkglas PO'!$A$11:$U$653,1)=$G$8&amp;IF($C29&lt;10,"0","")&amp;$C29,VLOOKUP($G$8&amp;IF($C29&lt;10,"0","")&amp;$C29,'kijkglas PO'!$A$11:$U$653,9),"")</f>
        <v/>
      </c>
      <c r="M29" s="156" t="str">
        <f>IF(VLOOKUP($G$8&amp;IF($C29&lt;10,"0","")&amp;$C29,'kijkglas PO'!$A$11:$U$653,1)=$G$8&amp;IF($C29&lt;10,"0","")&amp;$C29,VLOOKUP($G$8&amp;IF($C29&lt;10,"0","")&amp;$C29,'kijkglas PO'!$A$11:$U$653,10),"")</f>
        <v/>
      </c>
      <c r="N29" s="156" t="str">
        <f>IF(VLOOKUP($G$8&amp;IF($C29&lt;10,"0","")&amp;$C29,'kijkglas PO'!$A$11:$U$653,1)=$G$8&amp;IF($C29&lt;10,"0","")&amp;$C29,VLOOKUP($G$8&amp;IF($C29&lt;10,"0","")&amp;$C29,'kijkglas PO'!$A$11:$U$653,11),"")</f>
        <v/>
      </c>
      <c r="O29" s="156">
        <f t="shared" si="3"/>
        <v>0</v>
      </c>
      <c r="P29" s="156" t="str">
        <f>IF(IF(VLOOKUP($G$8&amp;IF($C29&lt;10,"0","")&amp;$C29,'kijkglas PO'!$A$11:$U$653,1)=$G$8&amp;IF($C29&lt;10,"0","")&amp;$C29,VLOOKUP($G$8&amp;IF($C29&lt;10,"0","")&amp;$C29,'kijkglas PO'!$A$11:$U$653,21),0)=1,"ja","nee")</f>
        <v>nee</v>
      </c>
      <c r="Q29" s="37"/>
      <c r="R29" s="157">
        <f>(J29-O29)*(tab!$C$19*tab!$E$8+tab!$D$23)</f>
        <v>0</v>
      </c>
      <c r="S29" s="157">
        <f>IF(AND(J29=0,O29=0),0,(G29-L29)*tab!$E$29+(H29-M29)*tab!$F$29+(I29-N29)*tab!$G$29)</f>
        <v>0</v>
      </c>
      <c r="T29" s="157">
        <f t="shared" si="0"/>
        <v>0</v>
      </c>
      <c r="U29" s="73" t="s">
        <v>46</v>
      </c>
      <c r="V29" s="157">
        <f>IF(U29="nee",0,(J29-O29)*(tab!$C$43))</f>
        <v>0</v>
      </c>
      <c r="W29" s="157">
        <f>IF(U29="nee",0,IF(AND(J29=0,O29=0),0,(G29-L29)*tab!$G$43+(H29-M29)*tab!$H$43+(I29-N29)*tab!$I$43))</f>
        <v>0</v>
      </c>
      <c r="X29" s="157">
        <f t="shared" si="1"/>
        <v>0</v>
      </c>
      <c r="Y29" s="3"/>
      <c r="Z29" s="18"/>
    </row>
    <row r="30" spans="2:26" ht="12" customHeight="1" x14ac:dyDescent="0.2">
      <c r="B30" s="16"/>
      <c r="C30" s="1">
        <v>12</v>
      </c>
      <c r="D30" s="164" t="str">
        <f>IF(E30="","",VLOOKUP(E30,'SWV gegevens'!$B$2:$C$77,2))</f>
        <v/>
      </c>
      <c r="E30" s="156" t="str">
        <f>IF(VLOOKUP($G$8&amp;IF($C30&lt;10,"0","")&amp;$C30,'kijkglas PO'!$A$11:$U$653,1)=$G$8&amp;IF($C30&lt;10,"0","")&amp;$C30,VLOOKUP($G$8&amp;IF($C30&lt;10,"0","")&amp;$C30,'kijkglas PO'!$A$11:$U$653,4),"")</f>
        <v/>
      </c>
      <c r="F30" s="38"/>
      <c r="G30" s="156" t="str">
        <f>IF(VLOOKUP($G$8&amp;IF($C30&lt;10,"0","")&amp;$C30,'kijkglas PO'!$A$10:$U$653,1)=$G$8&amp;IF($C30&lt;10,"0","")&amp;$C30,VLOOKUP($G$8&amp;IF($C30&lt;10,"0","")&amp;$C30,'kijkglas PO'!$A$10:$U$653,5),"")</f>
        <v/>
      </c>
      <c r="H30" s="156" t="str">
        <f>IF(VLOOKUP($G$8&amp;IF($C30&lt;10,"0","")&amp;$C30,'kijkglas PO'!$A$10:$U$653,1)=$G$8&amp;IF($C30&lt;10,"0","")&amp;$C30,VLOOKUP($G$8&amp;IF($C30&lt;10,"0","")&amp;$C30,'kijkglas PO'!$A$10:$U$653,6),"")</f>
        <v/>
      </c>
      <c r="I30" s="156" t="str">
        <f>IF(VLOOKUP($G$8&amp;IF($C30&lt;10,"0","")&amp;$C30,'kijkglas PO'!$A$10:$U$653,1)=$G$8&amp;IF($C30&lt;10,"0","")&amp;$C30,VLOOKUP($G$8&amp;IF($C30&lt;10,"0","")&amp;$C30,'kijkglas PO'!$A$10:$U$653,7),"")</f>
        <v/>
      </c>
      <c r="J30" s="156">
        <f t="shared" si="2"/>
        <v>0</v>
      </c>
      <c r="K30" s="37"/>
      <c r="L30" s="156" t="str">
        <f>IF(VLOOKUP($G$8&amp;IF($C30&lt;10,"0","")&amp;$C30,'kijkglas PO'!$A$11:$U$653,1)=$G$8&amp;IF($C30&lt;10,"0","")&amp;$C30,VLOOKUP($G$8&amp;IF($C30&lt;10,"0","")&amp;$C30,'kijkglas PO'!$A$11:$U$653,9),"")</f>
        <v/>
      </c>
      <c r="M30" s="156" t="str">
        <f>IF(VLOOKUP($G$8&amp;IF($C30&lt;10,"0","")&amp;$C30,'kijkglas PO'!$A$11:$U$653,1)=$G$8&amp;IF($C30&lt;10,"0","")&amp;$C30,VLOOKUP($G$8&amp;IF($C30&lt;10,"0","")&amp;$C30,'kijkglas PO'!$A$11:$U$653,10),"")</f>
        <v/>
      </c>
      <c r="N30" s="156" t="str">
        <f>IF(VLOOKUP($G$8&amp;IF($C30&lt;10,"0","")&amp;$C30,'kijkglas PO'!$A$11:$U$653,1)=$G$8&amp;IF($C30&lt;10,"0","")&amp;$C30,VLOOKUP($G$8&amp;IF($C30&lt;10,"0","")&amp;$C30,'kijkglas PO'!$A$11:$U$653,11),"")</f>
        <v/>
      </c>
      <c r="O30" s="156">
        <f t="shared" si="3"/>
        <v>0</v>
      </c>
      <c r="P30" s="156" t="str">
        <f>IF(IF(VLOOKUP($G$8&amp;IF($C30&lt;10,"0","")&amp;$C30,'kijkglas PO'!$A$11:$U$653,1)=$G$8&amp;IF($C30&lt;10,"0","")&amp;$C30,VLOOKUP($G$8&amp;IF($C30&lt;10,"0","")&amp;$C30,'kijkglas PO'!$A$11:$U$653,21),0)=1,"ja","nee")</f>
        <v>nee</v>
      </c>
      <c r="Q30" s="37"/>
      <c r="R30" s="157">
        <f>(J30-O30)*(tab!$C$19*tab!$E$8+tab!$D$23)</f>
        <v>0</v>
      </c>
      <c r="S30" s="157">
        <f>IF(AND(J30=0,O30=0),0,(G30-L30)*tab!$E$29+(H30-M30)*tab!$F$29+(I30-N30)*tab!$G$29)</f>
        <v>0</v>
      </c>
      <c r="T30" s="157">
        <f t="shared" si="0"/>
        <v>0</v>
      </c>
      <c r="U30" s="73" t="s">
        <v>46</v>
      </c>
      <c r="V30" s="157">
        <f>IF(U30="nee",0,(J30-O30)*(tab!$C$43))</f>
        <v>0</v>
      </c>
      <c r="W30" s="157">
        <f>IF(U30="nee",0,IF(AND(J30=0,O30=0),0,(G30-L30)*tab!$G$43+(H30-M30)*tab!$H$43+(I30-N30)*tab!$I$43))</f>
        <v>0</v>
      </c>
      <c r="X30" s="157">
        <f t="shared" si="1"/>
        <v>0</v>
      </c>
      <c r="Y30" s="3"/>
      <c r="Z30" s="18"/>
    </row>
    <row r="31" spans="2:26" ht="12" customHeight="1" x14ac:dyDescent="0.2">
      <c r="B31" s="16"/>
      <c r="C31" s="1">
        <v>13</v>
      </c>
      <c r="D31" s="164" t="str">
        <f>IF(E31="","",VLOOKUP(E31,'SWV gegevens'!$B$2:$C$77,2))</f>
        <v/>
      </c>
      <c r="E31" s="156" t="str">
        <f>IF(VLOOKUP($G$8&amp;IF($C31&lt;10,"0","")&amp;$C31,'kijkglas PO'!$A$11:$U$653,1)=$G$8&amp;IF($C31&lt;10,"0","")&amp;$C31,VLOOKUP($G$8&amp;IF($C31&lt;10,"0","")&amp;$C31,'kijkglas PO'!$A$11:$U$653,4),"")</f>
        <v/>
      </c>
      <c r="F31" s="38"/>
      <c r="G31" s="156" t="str">
        <f>IF(VLOOKUP($G$8&amp;IF($C31&lt;10,"0","")&amp;$C31,'kijkglas PO'!$A$10:$U$653,1)=$G$8&amp;IF($C31&lt;10,"0","")&amp;$C31,VLOOKUP($G$8&amp;IF($C31&lt;10,"0","")&amp;$C31,'kijkglas PO'!$A$10:$U$653,5),"")</f>
        <v/>
      </c>
      <c r="H31" s="156" t="str">
        <f>IF(VLOOKUP($G$8&amp;IF($C31&lt;10,"0","")&amp;$C31,'kijkglas PO'!$A$10:$U$653,1)=$G$8&amp;IF($C31&lt;10,"0","")&amp;$C31,VLOOKUP($G$8&amp;IF($C31&lt;10,"0","")&amp;$C31,'kijkglas PO'!$A$10:$U$653,6),"")</f>
        <v/>
      </c>
      <c r="I31" s="156" t="str">
        <f>IF(VLOOKUP($G$8&amp;IF($C31&lt;10,"0","")&amp;$C31,'kijkglas PO'!$A$10:$U$653,1)=$G$8&amp;IF($C31&lt;10,"0","")&amp;$C31,VLOOKUP($G$8&amp;IF($C31&lt;10,"0","")&amp;$C31,'kijkglas PO'!$A$10:$U$653,7),"")</f>
        <v/>
      </c>
      <c r="J31" s="156">
        <f t="shared" si="2"/>
        <v>0</v>
      </c>
      <c r="K31" s="37"/>
      <c r="L31" s="156" t="str">
        <f>IF(VLOOKUP($G$8&amp;IF($C31&lt;10,"0","")&amp;$C31,'kijkglas PO'!$A$11:$U$653,1)=$G$8&amp;IF($C31&lt;10,"0","")&amp;$C31,VLOOKUP($G$8&amp;IF($C31&lt;10,"0","")&amp;$C31,'kijkglas PO'!$A$11:$U$653,9),"")</f>
        <v/>
      </c>
      <c r="M31" s="156" t="str">
        <f>IF(VLOOKUP($G$8&amp;IF($C31&lt;10,"0","")&amp;$C31,'kijkglas PO'!$A$11:$U$653,1)=$G$8&amp;IF($C31&lt;10,"0","")&amp;$C31,VLOOKUP($G$8&amp;IF($C31&lt;10,"0","")&amp;$C31,'kijkglas PO'!$A$11:$U$653,10),"")</f>
        <v/>
      </c>
      <c r="N31" s="156" t="str">
        <f>IF(VLOOKUP($G$8&amp;IF($C31&lt;10,"0","")&amp;$C31,'kijkglas PO'!$A$11:$U$653,1)=$G$8&amp;IF($C31&lt;10,"0","")&amp;$C31,VLOOKUP($G$8&amp;IF($C31&lt;10,"0","")&amp;$C31,'kijkglas PO'!$A$11:$U$653,11),"")</f>
        <v/>
      </c>
      <c r="O31" s="156">
        <f t="shared" si="3"/>
        <v>0</v>
      </c>
      <c r="P31" s="156" t="str">
        <f>IF(IF(VLOOKUP($G$8&amp;IF($C31&lt;10,"0","")&amp;$C31,'kijkglas PO'!$A$11:$U$653,1)=$G$8&amp;IF($C31&lt;10,"0","")&amp;$C31,VLOOKUP($G$8&amp;IF($C31&lt;10,"0","")&amp;$C31,'kijkglas PO'!$A$11:$U$653,21),0)=1,"ja","nee")</f>
        <v>nee</v>
      </c>
      <c r="Q31" s="37"/>
      <c r="R31" s="157">
        <f>(J31-O31)*(tab!$C$19*tab!$E$8+tab!$D$23)</f>
        <v>0</v>
      </c>
      <c r="S31" s="157">
        <f>IF(AND(J31=0,O31=0),0,(G31-L31)*tab!$E$29+(H31-M31)*tab!$F$29+(I31-N31)*tab!$G$29)</f>
        <v>0</v>
      </c>
      <c r="T31" s="157">
        <f t="shared" si="0"/>
        <v>0</v>
      </c>
      <c r="U31" s="73" t="s">
        <v>46</v>
      </c>
      <c r="V31" s="157">
        <f>IF(U31="nee",0,(J31-O31)*(tab!$C$43))</f>
        <v>0</v>
      </c>
      <c r="W31" s="157">
        <f>IF(U31="nee",0,IF(AND(J31=0,O31=0),0,(G31-L31)*tab!$G$43+(H31-M31)*tab!$H$43+(I31-N31)*tab!$I$43))</f>
        <v>0</v>
      </c>
      <c r="X31" s="157">
        <f t="shared" si="1"/>
        <v>0</v>
      </c>
      <c r="Y31" s="3"/>
      <c r="Z31" s="18"/>
    </row>
    <row r="32" spans="2:26" ht="12" customHeight="1" x14ac:dyDescent="0.2">
      <c r="B32" s="16"/>
      <c r="C32" s="1">
        <v>14</v>
      </c>
      <c r="D32" s="164" t="str">
        <f>IF(E32="","",VLOOKUP(E32,'SWV gegevens'!$B$2:$C$77,2))</f>
        <v/>
      </c>
      <c r="E32" s="156" t="str">
        <f>IF(VLOOKUP($G$8&amp;IF($C32&lt;10,"0","")&amp;$C32,'kijkglas PO'!$A$11:$U$653,1)=$G$8&amp;IF($C32&lt;10,"0","")&amp;$C32,VLOOKUP($G$8&amp;IF($C32&lt;10,"0","")&amp;$C32,'kijkglas PO'!$A$11:$U$653,4),"")</f>
        <v/>
      </c>
      <c r="F32" s="38"/>
      <c r="G32" s="156" t="str">
        <f>IF(VLOOKUP($G$8&amp;IF($C32&lt;10,"0","")&amp;$C32,'kijkglas PO'!$A$10:$U$653,1)=$G$8&amp;IF($C32&lt;10,"0","")&amp;$C32,VLOOKUP($G$8&amp;IF($C32&lt;10,"0","")&amp;$C32,'kijkglas PO'!$A$10:$U$653,5),"")</f>
        <v/>
      </c>
      <c r="H32" s="156" t="str">
        <f>IF(VLOOKUP($G$8&amp;IF($C32&lt;10,"0","")&amp;$C32,'kijkglas PO'!$A$10:$U$653,1)=$G$8&amp;IF($C32&lt;10,"0","")&amp;$C32,VLOOKUP($G$8&amp;IF($C32&lt;10,"0","")&amp;$C32,'kijkglas PO'!$A$10:$U$653,6),"")</f>
        <v/>
      </c>
      <c r="I32" s="156" t="str">
        <f>IF(VLOOKUP($G$8&amp;IF($C32&lt;10,"0","")&amp;$C32,'kijkglas PO'!$A$10:$U$653,1)=$G$8&amp;IF($C32&lt;10,"0","")&amp;$C32,VLOOKUP($G$8&amp;IF($C32&lt;10,"0","")&amp;$C32,'kijkglas PO'!$A$10:$U$653,7),"")</f>
        <v/>
      </c>
      <c r="J32" s="156">
        <f t="shared" si="2"/>
        <v>0</v>
      </c>
      <c r="K32" s="37"/>
      <c r="L32" s="156" t="str">
        <f>IF(VLOOKUP($G$8&amp;IF($C32&lt;10,"0","")&amp;$C32,'kijkglas PO'!$A$11:$U$653,1)=$G$8&amp;IF($C32&lt;10,"0","")&amp;$C32,VLOOKUP($G$8&amp;IF($C32&lt;10,"0","")&amp;$C32,'kijkglas PO'!$A$11:$U$653,9),"")</f>
        <v/>
      </c>
      <c r="M32" s="156" t="str">
        <f>IF(VLOOKUP($G$8&amp;IF($C32&lt;10,"0","")&amp;$C32,'kijkglas PO'!$A$11:$U$653,1)=$G$8&amp;IF($C32&lt;10,"0","")&amp;$C32,VLOOKUP($G$8&amp;IF($C32&lt;10,"0","")&amp;$C32,'kijkglas PO'!$A$11:$U$653,10),"")</f>
        <v/>
      </c>
      <c r="N32" s="156" t="str">
        <f>IF(VLOOKUP($G$8&amp;IF($C32&lt;10,"0","")&amp;$C32,'kijkglas PO'!$A$11:$U$653,1)=$G$8&amp;IF($C32&lt;10,"0","")&amp;$C32,VLOOKUP($G$8&amp;IF($C32&lt;10,"0","")&amp;$C32,'kijkglas PO'!$A$11:$U$653,11),"")</f>
        <v/>
      </c>
      <c r="O32" s="156">
        <f t="shared" si="3"/>
        <v>0</v>
      </c>
      <c r="P32" s="156" t="str">
        <f>IF(IF(VLOOKUP($G$8&amp;IF($C32&lt;10,"0","")&amp;$C32,'kijkglas PO'!$A$11:$U$653,1)=$G$8&amp;IF($C32&lt;10,"0","")&amp;$C32,VLOOKUP($G$8&amp;IF($C32&lt;10,"0","")&amp;$C32,'kijkglas PO'!$A$11:$U$653,21),0)=1,"ja","nee")</f>
        <v>nee</v>
      </c>
      <c r="Q32" s="37"/>
      <c r="R32" s="157">
        <f>(J32-O32)*(tab!$C$19*tab!$E$8+tab!$D$23)</f>
        <v>0</v>
      </c>
      <c r="S32" s="157">
        <f>IF(AND(J32=0,O32=0),0,(G32-L32)*tab!$E$29+(H32-M32)*tab!$F$29+(I32-N32)*tab!$G$29)</f>
        <v>0</v>
      </c>
      <c r="T32" s="157">
        <f t="shared" si="0"/>
        <v>0</v>
      </c>
      <c r="U32" s="73" t="s">
        <v>46</v>
      </c>
      <c r="V32" s="157">
        <f>IF(U32="nee",0,(J32-O32)*(tab!$C$43))</f>
        <v>0</v>
      </c>
      <c r="W32" s="157">
        <f>IF(U32="nee",0,IF(AND(J32=0,O32=0),0,(G32-L32)*tab!$G$43+(H32-M32)*tab!$H$43+(I32-N32)*tab!$I$43))</f>
        <v>0</v>
      </c>
      <c r="X32" s="157">
        <f t="shared" si="1"/>
        <v>0</v>
      </c>
      <c r="Y32" s="3"/>
      <c r="Z32" s="18"/>
    </row>
    <row r="33" spans="2:26" ht="12" customHeight="1" x14ac:dyDescent="0.2">
      <c r="B33" s="16"/>
      <c r="C33" s="1">
        <v>15</v>
      </c>
      <c r="D33" s="164" t="str">
        <f>IF(E33="","",VLOOKUP(E33,'SWV gegevens'!$B$2:$C$77,2))</f>
        <v/>
      </c>
      <c r="E33" s="156" t="str">
        <f>IF(VLOOKUP($G$8&amp;IF($C33&lt;10,"0","")&amp;$C33,'kijkglas PO'!$A$11:$U$653,1)=$G$8&amp;IF($C33&lt;10,"0","")&amp;$C33,VLOOKUP($G$8&amp;IF($C33&lt;10,"0","")&amp;$C33,'kijkglas PO'!$A$11:$U$653,4),"")</f>
        <v/>
      </c>
      <c r="F33" s="38"/>
      <c r="G33" s="156" t="str">
        <f>IF(VLOOKUP($G$8&amp;IF($C33&lt;10,"0","")&amp;$C33,'kijkglas PO'!$A$10:$U$653,1)=$G$8&amp;IF($C33&lt;10,"0","")&amp;$C33,VLOOKUP($G$8&amp;IF($C33&lt;10,"0","")&amp;$C33,'kijkglas PO'!$A$10:$U$653,5),"")</f>
        <v/>
      </c>
      <c r="H33" s="156" t="str">
        <f>IF(VLOOKUP($G$8&amp;IF($C33&lt;10,"0","")&amp;$C33,'kijkglas PO'!$A$10:$U$653,1)=$G$8&amp;IF($C33&lt;10,"0","")&amp;$C33,VLOOKUP($G$8&amp;IF($C33&lt;10,"0","")&amp;$C33,'kijkglas PO'!$A$10:$U$653,6),"")</f>
        <v/>
      </c>
      <c r="I33" s="156" t="str">
        <f>IF(VLOOKUP($G$8&amp;IF($C33&lt;10,"0","")&amp;$C33,'kijkglas PO'!$A$10:$U$653,1)=$G$8&amp;IF($C33&lt;10,"0","")&amp;$C33,VLOOKUP($G$8&amp;IF($C33&lt;10,"0","")&amp;$C33,'kijkglas PO'!$A$10:$U$653,7),"")</f>
        <v/>
      </c>
      <c r="J33" s="156">
        <f t="shared" si="2"/>
        <v>0</v>
      </c>
      <c r="K33" s="37"/>
      <c r="L33" s="156" t="str">
        <f>IF(VLOOKUP($G$8&amp;IF($C33&lt;10,"0","")&amp;$C33,'kijkglas PO'!$A$11:$U$653,1)=$G$8&amp;IF($C33&lt;10,"0","")&amp;$C33,VLOOKUP($G$8&amp;IF($C33&lt;10,"0","")&amp;$C33,'kijkglas PO'!$A$11:$U$653,9),"")</f>
        <v/>
      </c>
      <c r="M33" s="156" t="str">
        <f>IF(VLOOKUP($G$8&amp;IF($C33&lt;10,"0","")&amp;$C33,'kijkglas PO'!$A$11:$U$653,1)=$G$8&amp;IF($C33&lt;10,"0","")&amp;$C33,VLOOKUP($G$8&amp;IF($C33&lt;10,"0","")&amp;$C33,'kijkglas PO'!$A$11:$U$653,10),"")</f>
        <v/>
      </c>
      <c r="N33" s="156" t="str">
        <f>IF(VLOOKUP($G$8&amp;IF($C33&lt;10,"0","")&amp;$C33,'kijkglas PO'!$A$11:$U$653,1)=$G$8&amp;IF($C33&lt;10,"0","")&amp;$C33,VLOOKUP($G$8&amp;IF($C33&lt;10,"0","")&amp;$C33,'kijkglas PO'!$A$11:$U$653,11),"")</f>
        <v/>
      </c>
      <c r="O33" s="156">
        <f t="shared" si="3"/>
        <v>0</v>
      </c>
      <c r="P33" s="156" t="str">
        <f>IF(IF(VLOOKUP($G$8&amp;IF($C33&lt;10,"0","")&amp;$C33,'kijkglas PO'!$A$11:$U$653,1)=$G$8&amp;IF($C33&lt;10,"0","")&amp;$C33,VLOOKUP($G$8&amp;IF($C33&lt;10,"0","")&amp;$C33,'kijkglas PO'!$A$11:$U$653,21),0)=1,"ja","nee")</f>
        <v>nee</v>
      </c>
      <c r="Q33" s="37"/>
      <c r="R33" s="157">
        <f>(J33-O33)*(tab!$C$19*tab!$E$8+tab!$D$23)</f>
        <v>0</v>
      </c>
      <c r="S33" s="157">
        <f>IF(AND(J33=0,O33=0),0,(G33-L33)*tab!$E$29+(H33-M33)*tab!$F$29+(I33-N33)*tab!$G$29)</f>
        <v>0</v>
      </c>
      <c r="T33" s="157">
        <f t="shared" si="0"/>
        <v>0</v>
      </c>
      <c r="U33" s="73" t="s">
        <v>46</v>
      </c>
      <c r="V33" s="157">
        <f>IF(U33="nee",0,(J33-O33)*(tab!$C$43))</f>
        <v>0</v>
      </c>
      <c r="W33" s="157">
        <f>IF(U33="nee",0,IF(AND(J33=0,O33=0),0,(G33-L33)*tab!$G$43+(H33-M33)*tab!$H$43+(I33-N33)*tab!$I$43))</f>
        <v>0</v>
      </c>
      <c r="X33" s="157">
        <f t="shared" si="1"/>
        <v>0</v>
      </c>
      <c r="Y33" s="3"/>
      <c r="Z33" s="18"/>
    </row>
    <row r="34" spans="2:26" ht="12" customHeight="1" x14ac:dyDescent="0.2">
      <c r="B34" s="16"/>
      <c r="C34" s="1">
        <v>16</v>
      </c>
      <c r="D34" s="164" t="str">
        <f>IF(E34="","",VLOOKUP(E34,'SWV gegevens'!$B$2:$C$77,2))</f>
        <v/>
      </c>
      <c r="E34" s="156" t="str">
        <f>IF(VLOOKUP($G$8&amp;IF($C34&lt;10,"0","")&amp;$C34,'kijkglas PO'!$A$11:$U$653,1)=$G$8&amp;IF($C34&lt;10,"0","")&amp;$C34,VLOOKUP($G$8&amp;IF($C34&lt;10,"0","")&amp;$C34,'kijkglas PO'!$A$11:$U$653,4),"")</f>
        <v/>
      </c>
      <c r="F34" s="38"/>
      <c r="G34" s="156" t="str">
        <f>IF(VLOOKUP($G$8&amp;IF($C34&lt;10,"0","")&amp;$C34,'kijkglas PO'!$A$10:$U$653,1)=$G$8&amp;IF($C34&lt;10,"0","")&amp;$C34,VLOOKUP($G$8&amp;IF($C34&lt;10,"0","")&amp;$C34,'kijkglas PO'!$A$10:$U$653,5),"")</f>
        <v/>
      </c>
      <c r="H34" s="156" t="str">
        <f>IF(VLOOKUP($G$8&amp;IF($C34&lt;10,"0","")&amp;$C34,'kijkglas PO'!$A$10:$U$653,1)=$G$8&amp;IF($C34&lt;10,"0","")&amp;$C34,VLOOKUP($G$8&amp;IF($C34&lt;10,"0","")&amp;$C34,'kijkglas PO'!$A$10:$U$653,6),"")</f>
        <v/>
      </c>
      <c r="I34" s="156" t="str">
        <f>IF(VLOOKUP($G$8&amp;IF($C34&lt;10,"0","")&amp;$C34,'kijkglas PO'!$A$10:$U$653,1)=$G$8&amp;IF($C34&lt;10,"0","")&amp;$C34,VLOOKUP($G$8&amp;IF($C34&lt;10,"0","")&amp;$C34,'kijkglas PO'!$A$10:$U$653,7),"")</f>
        <v/>
      </c>
      <c r="J34" s="156">
        <f t="shared" si="2"/>
        <v>0</v>
      </c>
      <c r="K34" s="37"/>
      <c r="L34" s="156" t="str">
        <f>IF(VLOOKUP($G$8&amp;IF($C34&lt;10,"0","")&amp;$C34,'kijkglas PO'!$A$11:$U$653,1)=$G$8&amp;IF($C34&lt;10,"0","")&amp;$C34,VLOOKUP($G$8&amp;IF($C34&lt;10,"0","")&amp;$C34,'kijkglas PO'!$A$11:$U$653,9),"")</f>
        <v/>
      </c>
      <c r="M34" s="156" t="str">
        <f>IF(VLOOKUP($G$8&amp;IF($C34&lt;10,"0","")&amp;$C34,'kijkglas PO'!$A$11:$U$653,1)=$G$8&amp;IF($C34&lt;10,"0","")&amp;$C34,VLOOKUP($G$8&amp;IF($C34&lt;10,"0","")&amp;$C34,'kijkglas PO'!$A$11:$U$653,10),"")</f>
        <v/>
      </c>
      <c r="N34" s="156" t="str">
        <f>IF(VLOOKUP($G$8&amp;IF($C34&lt;10,"0","")&amp;$C34,'kijkglas PO'!$A$11:$U$653,1)=$G$8&amp;IF($C34&lt;10,"0","")&amp;$C34,VLOOKUP($G$8&amp;IF($C34&lt;10,"0","")&amp;$C34,'kijkglas PO'!$A$11:$U$653,11),"")</f>
        <v/>
      </c>
      <c r="O34" s="156">
        <f t="shared" si="3"/>
        <v>0</v>
      </c>
      <c r="P34" s="156" t="str">
        <f>IF(IF(VLOOKUP($G$8&amp;IF($C34&lt;10,"0","")&amp;$C34,'kijkglas PO'!$A$11:$U$653,1)=$G$8&amp;IF($C34&lt;10,"0","")&amp;$C34,VLOOKUP($G$8&amp;IF($C34&lt;10,"0","")&amp;$C34,'kijkglas PO'!$A$11:$U$653,21),0)=1,"ja","nee")</f>
        <v>nee</v>
      </c>
      <c r="Q34" s="37"/>
      <c r="R34" s="157">
        <f>(J34-O34)*(tab!$C$19*tab!$E$8+tab!$D$23)</f>
        <v>0</v>
      </c>
      <c r="S34" s="157">
        <f>IF(AND(J34=0,O34=0),0,(G34-L34)*tab!$E$29+(H34-M34)*tab!$F$29+(I34-N34)*tab!$G$29)</f>
        <v>0</v>
      </c>
      <c r="T34" s="157">
        <f t="shared" si="0"/>
        <v>0</v>
      </c>
      <c r="U34" s="73" t="s">
        <v>46</v>
      </c>
      <c r="V34" s="157">
        <f>IF(U34="nee",0,(J34-O34)*(tab!$C$43))</f>
        <v>0</v>
      </c>
      <c r="W34" s="157">
        <f>IF(U34="nee",0,IF(AND(J34=0,O34=0),0,(G34-L34)*tab!$G$43+(H34-M34)*tab!$H$43+(I34-N34)*tab!$I$43))</f>
        <v>0</v>
      </c>
      <c r="X34" s="157">
        <f t="shared" si="1"/>
        <v>0</v>
      </c>
      <c r="Y34" s="3"/>
      <c r="Z34" s="18"/>
    </row>
    <row r="35" spans="2:26" ht="12" customHeight="1" x14ac:dyDescent="0.2">
      <c r="B35" s="16"/>
      <c r="C35" s="1">
        <v>17</v>
      </c>
      <c r="D35" s="164" t="str">
        <f>IF(E35="","",VLOOKUP(E35,'SWV gegevens'!$B$2:$C$77,2))</f>
        <v/>
      </c>
      <c r="E35" s="156" t="str">
        <f>IF(VLOOKUP($G$8&amp;IF($C35&lt;10,"0","")&amp;$C35,'kijkglas PO'!$A$11:$U$653,1)=$G$8&amp;IF($C35&lt;10,"0","")&amp;$C35,VLOOKUP($G$8&amp;IF($C35&lt;10,"0","")&amp;$C35,'kijkglas PO'!$A$11:$U$653,4),"")</f>
        <v/>
      </c>
      <c r="F35" s="38"/>
      <c r="G35" s="156" t="str">
        <f>IF(VLOOKUP($G$8&amp;IF($C35&lt;10,"0","")&amp;$C35,'kijkglas PO'!$A$10:$U$653,1)=$G$8&amp;IF($C35&lt;10,"0","")&amp;$C35,VLOOKUP($G$8&amp;IF($C35&lt;10,"0","")&amp;$C35,'kijkglas PO'!$A$10:$U$653,5),"")</f>
        <v/>
      </c>
      <c r="H35" s="156" t="str">
        <f>IF(VLOOKUP($G$8&amp;IF($C35&lt;10,"0","")&amp;$C35,'kijkglas PO'!$A$10:$U$653,1)=$G$8&amp;IF($C35&lt;10,"0","")&amp;$C35,VLOOKUP($G$8&amp;IF($C35&lt;10,"0","")&amp;$C35,'kijkglas PO'!$A$10:$U$653,6),"")</f>
        <v/>
      </c>
      <c r="I35" s="156" t="str">
        <f>IF(VLOOKUP($G$8&amp;IF($C35&lt;10,"0","")&amp;$C35,'kijkglas PO'!$A$10:$U$653,1)=$G$8&amp;IF($C35&lt;10,"0","")&amp;$C35,VLOOKUP($G$8&amp;IF($C35&lt;10,"0","")&amp;$C35,'kijkglas PO'!$A$10:$U$653,7),"")</f>
        <v/>
      </c>
      <c r="J35" s="156">
        <f t="shared" si="2"/>
        <v>0</v>
      </c>
      <c r="K35" s="37"/>
      <c r="L35" s="156" t="str">
        <f>IF(VLOOKUP($G$8&amp;IF($C35&lt;10,"0","")&amp;$C35,'kijkglas PO'!$A$11:$U$653,1)=$G$8&amp;IF($C35&lt;10,"0","")&amp;$C35,VLOOKUP($G$8&amp;IF($C35&lt;10,"0","")&amp;$C35,'kijkglas PO'!$A$11:$U$653,9),"")</f>
        <v/>
      </c>
      <c r="M35" s="156" t="str">
        <f>IF(VLOOKUP($G$8&amp;IF($C35&lt;10,"0","")&amp;$C35,'kijkglas PO'!$A$11:$U$653,1)=$G$8&amp;IF($C35&lt;10,"0","")&amp;$C35,VLOOKUP($G$8&amp;IF($C35&lt;10,"0","")&amp;$C35,'kijkglas PO'!$A$11:$U$653,10),"")</f>
        <v/>
      </c>
      <c r="N35" s="156" t="str">
        <f>IF(VLOOKUP($G$8&amp;IF($C35&lt;10,"0","")&amp;$C35,'kijkglas PO'!$A$11:$U$653,1)=$G$8&amp;IF($C35&lt;10,"0","")&amp;$C35,VLOOKUP($G$8&amp;IF($C35&lt;10,"0","")&amp;$C35,'kijkglas PO'!$A$11:$U$653,11),"")</f>
        <v/>
      </c>
      <c r="O35" s="156">
        <f t="shared" si="3"/>
        <v>0</v>
      </c>
      <c r="P35" s="156" t="str">
        <f>IF(IF(VLOOKUP($G$8&amp;IF($C35&lt;10,"0","")&amp;$C35,'kijkglas PO'!$A$11:$U$653,1)=$G$8&amp;IF($C35&lt;10,"0","")&amp;$C35,VLOOKUP($G$8&amp;IF($C35&lt;10,"0","")&amp;$C35,'kijkglas PO'!$A$11:$U$653,21),0)=1,"ja","nee")</f>
        <v>nee</v>
      </c>
      <c r="Q35" s="37"/>
      <c r="R35" s="157">
        <f>(J35-O35)*(tab!$C$19*tab!$E$8+tab!$D$23)</f>
        <v>0</v>
      </c>
      <c r="S35" s="157">
        <f>IF(AND(J35=0,O35=0),0,(G35-L35)*tab!$E$29+(H35-M35)*tab!$F$29+(I35-N35)*tab!$G$29)</f>
        <v>0</v>
      </c>
      <c r="T35" s="157">
        <f t="shared" si="0"/>
        <v>0</v>
      </c>
      <c r="U35" s="73" t="s">
        <v>46</v>
      </c>
      <c r="V35" s="157">
        <f>IF(U35="nee",0,(J35-O35)*(tab!$C$43))</f>
        <v>0</v>
      </c>
      <c r="W35" s="157">
        <f>IF(U35="nee",0,IF(AND(J35=0,O35=0),0,(G35-L35)*tab!$G$43+(H35-M35)*tab!$H$43+(I35-N35)*tab!$I$43))</f>
        <v>0</v>
      </c>
      <c r="X35" s="157">
        <f t="shared" si="1"/>
        <v>0</v>
      </c>
      <c r="Y35" s="3"/>
      <c r="Z35" s="18"/>
    </row>
    <row r="36" spans="2:26" ht="12" customHeight="1" x14ac:dyDescent="0.2">
      <c r="B36" s="16"/>
      <c r="C36" s="1">
        <v>18</v>
      </c>
      <c r="D36" s="164" t="str">
        <f>IF(E36="","",VLOOKUP(E36,'SWV gegevens'!$B$2:$C$77,2))</f>
        <v/>
      </c>
      <c r="E36" s="156" t="str">
        <f>IF(VLOOKUP($G$8&amp;IF($C36&lt;10,"0","")&amp;$C36,'kijkglas PO'!$A$11:$U$653,1)=$G$8&amp;IF($C36&lt;10,"0","")&amp;$C36,VLOOKUP($G$8&amp;IF($C36&lt;10,"0","")&amp;$C36,'kijkglas PO'!$A$11:$U$653,4),"")</f>
        <v/>
      </c>
      <c r="F36" s="38"/>
      <c r="G36" s="156" t="str">
        <f>IF(VLOOKUP($G$8&amp;IF($C36&lt;10,"0","")&amp;$C36,'kijkglas PO'!$A$10:$U$653,1)=$G$8&amp;IF($C36&lt;10,"0","")&amp;$C36,VLOOKUP($G$8&amp;IF($C36&lt;10,"0","")&amp;$C36,'kijkglas PO'!$A$10:$U$653,5),"")</f>
        <v/>
      </c>
      <c r="H36" s="156" t="str">
        <f>IF(VLOOKUP($G$8&amp;IF($C36&lt;10,"0","")&amp;$C36,'kijkglas PO'!$A$10:$U$653,1)=$G$8&amp;IF($C36&lt;10,"0","")&amp;$C36,VLOOKUP($G$8&amp;IF($C36&lt;10,"0","")&amp;$C36,'kijkglas PO'!$A$10:$U$653,6),"")</f>
        <v/>
      </c>
      <c r="I36" s="156" t="str">
        <f>IF(VLOOKUP($G$8&amp;IF($C36&lt;10,"0","")&amp;$C36,'kijkglas PO'!$A$10:$U$653,1)=$G$8&amp;IF($C36&lt;10,"0","")&amp;$C36,VLOOKUP($G$8&amp;IF($C36&lt;10,"0","")&amp;$C36,'kijkglas PO'!$A$10:$U$653,7),"")</f>
        <v/>
      </c>
      <c r="J36" s="156">
        <f t="shared" si="2"/>
        <v>0</v>
      </c>
      <c r="K36" s="37"/>
      <c r="L36" s="156" t="str">
        <f>IF(VLOOKUP($G$8&amp;IF($C36&lt;10,"0","")&amp;$C36,'kijkglas PO'!$A$11:$U$653,1)=$G$8&amp;IF($C36&lt;10,"0","")&amp;$C36,VLOOKUP($G$8&amp;IF($C36&lt;10,"0","")&amp;$C36,'kijkglas PO'!$A$11:$U$653,9),"")</f>
        <v/>
      </c>
      <c r="M36" s="156" t="str">
        <f>IF(VLOOKUP($G$8&amp;IF($C36&lt;10,"0","")&amp;$C36,'kijkglas PO'!$A$11:$U$653,1)=$G$8&amp;IF($C36&lt;10,"0","")&amp;$C36,VLOOKUP($G$8&amp;IF($C36&lt;10,"0","")&amp;$C36,'kijkglas PO'!$A$11:$U$653,10),"")</f>
        <v/>
      </c>
      <c r="N36" s="156" t="str">
        <f>IF(VLOOKUP($G$8&amp;IF($C36&lt;10,"0","")&amp;$C36,'kijkglas PO'!$A$11:$U$653,1)=$G$8&amp;IF($C36&lt;10,"0","")&amp;$C36,VLOOKUP($G$8&amp;IF($C36&lt;10,"0","")&amp;$C36,'kijkglas PO'!$A$11:$U$653,11),"")</f>
        <v/>
      </c>
      <c r="O36" s="156">
        <f t="shared" si="3"/>
        <v>0</v>
      </c>
      <c r="P36" s="156" t="str">
        <f>IF(IF(VLOOKUP($G$8&amp;IF($C36&lt;10,"0","")&amp;$C36,'kijkglas PO'!$A$11:$U$653,1)=$G$8&amp;IF($C36&lt;10,"0","")&amp;$C36,VLOOKUP($G$8&amp;IF($C36&lt;10,"0","")&amp;$C36,'kijkglas PO'!$A$11:$U$653,21),0)=1,"ja","nee")</f>
        <v>nee</v>
      </c>
      <c r="Q36" s="37"/>
      <c r="R36" s="157">
        <f>(J36-O36)*(tab!$C$19*tab!$E$8+tab!$D$23)</f>
        <v>0</v>
      </c>
      <c r="S36" s="157">
        <f>IF(AND(J36=0,O36=0),0,(G36-L36)*tab!$E$29+(H36-M36)*tab!$F$29+(I36-N36)*tab!$G$29)</f>
        <v>0</v>
      </c>
      <c r="T36" s="157">
        <f t="shared" si="0"/>
        <v>0</v>
      </c>
      <c r="U36" s="73" t="s">
        <v>46</v>
      </c>
      <c r="V36" s="157">
        <f>IF(U36="nee",0,(J36-O36)*(tab!$C$43))</f>
        <v>0</v>
      </c>
      <c r="W36" s="157">
        <f>IF(U36="nee",0,IF(AND(J36=0,O36=0),0,(G36-L36)*tab!$G$43+(H36-M36)*tab!$H$43+(I36-N36)*tab!$I$43))</f>
        <v>0</v>
      </c>
      <c r="X36" s="157">
        <f t="shared" si="1"/>
        <v>0</v>
      </c>
      <c r="Y36" s="3"/>
      <c r="Z36" s="18"/>
    </row>
    <row r="37" spans="2:26" ht="12" customHeight="1" x14ac:dyDescent="0.2">
      <c r="B37" s="16"/>
      <c r="C37" s="1">
        <v>19</v>
      </c>
      <c r="D37" s="164" t="str">
        <f>IF(E37="","",VLOOKUP(E37,'SWV gegevens'!$B$2:$C$77,2))</f>
        <v/>
      </c>
      <c r="E37" s="156" t="str">
        <f>IF(VLOOKUP($G$8&amp;IF($C37&lt;10,"0","")&amp;$C37,'kijkglas PO'!$A$11:$U$653,1)=$G$8&amp;IF($C37&lt;10,"0","")&amp;$C37,VLOOKUP($G$8&amp;IF($C37&lt;10,"0","")&amp;$C37,'kijkglas PO'!$A$11:$U$653,4),"")</f>
        <v/>
      </c>
      <c r="F37" s="38"/>
      <c r="G37" s="156" t="str">
        <f>IF(VLOOKUP($G$8&amp;IF($C37&lt;10,"0","")&amp;$C37,'kijkglas PO'!$A$10:$U$653,1)=$G$8&amp;IF($C37&lt;10,"0","")&amp;$C37,VLOOKUP($G$8&amp;IF($C37&lt;10,"0","")&amp;$C37,'kijkglas PO'!$A$10:$U$653,5),"")</f>
        <v/>
      </c>
      <c r="H37" s="156" t="str">
        <f>IF(VLOOKUP($G$8&amp;IF($C37&lt;10,"0","")&amp;$C37,'kijkglas PO'!$A$10:$U$653,1)=$G$8&amp;IF($C37&lt;10,"0","")&amp;$C37,VLOOKUP($G$8&amp;IF($C37&lt;10,"0","")&amp;$C37,'kijkglas PO'!$A$10:$U$653,6),"")</f>
        <v/>
      </c>
      <c r="I37" s="156" t="str">
        <f>IF(VLOOKUP($G$8&amp;IF($C37&lt;10,"0","")&amp;$C37,'kijkglas PO'!$A$10:$U$653,1)=$G$8&amp;IF($C37&lt;10,"0","")&amp;$C37,VLOOKUP($G$8&amp;IF($C37&lt;10,"0","")&amp;$C37,'kijkglas PO'!$A$10:$U$653,7),"")</f>
        <v/>
      </c>
      <c r="J37" s="156">
        <f t="shared" si="2"/>
        <v>0</v>
      </c>
      <c r="K37" s="37"/>
      <c r="L37" s="156" t="str">
        <f>IF(VLOOKUP($G$8&amp;IF($C37&lt;10,"0","")&amp;$C37,'kijkglas PO'!$A$11:$U$653,1)=$G$8&amp;IF($C37&lt;10,"0","")&amp;$C37,VLOOKUP($G$8&amp;IF($C37&lt;10,"0","")&amp;$C37,'kijkglas PO'!$A$11:$U$653,9),"")</f>
        <v/>
      </c>
      <c r="M37" s="156" t="str">
        <f>IF(VLOOKUP($G$8&amp;IF($C37&lt;10,"0","")&amp;$C37,'kijkglas PO'!$A$11:$U$653,1)=$G$8&amp;IF($C37&lt;10,"0","")&amp;$C37,VLOOKUP($G$8&amp;IF($C37&lt;10,"0","")&amp;$C37,'kijkglas PO'!$A$11:$U$653,10),"")</f>
        <v/>
      </c>
      <c r="N37" s="156" t="str">
        <f>IF(VLOOKUP($G$8&amp;IF($C37&lt;10,"0","")&amp;$C37,'kijkglas PO'!$A$11:$U$653,1)=$G$8&amp;IF($C37&lt;10,"0","")&amp;$C37,VLOOKUP($G$8&amp;IF($C37&lt;10,"0","")&amp;$C37,'kijkglas PO'!$A$11:$U$653,11),"")</f>
        <v/>
      </c>
      <c r="O37" s="156">
        <f t="shared" si="3"/>
        <v>0</v>
      </c>
      <c r="P37" s="156" t="str">
        <f>IF(IF(VLOOKUP($G$8&amp;IF($C37&lt;10,"0","")&amp;$C37,'kijkglas PO'!$A$11:$U$653,1)=$G$8&amp;IF($C37&lt;10,"0","")&amp;$C37,VLOOKUP($G$8&amp;IF($C37&lt;10,"0","")&amp;$C37,'kijkglas PO'!$A$11:$U$653,21),0)=1,"ja","nee")</f>
        <v>nee</v>
      </c>
      <c r="Q37" s="37"/>
      <c r="R37" s="157">
        <f>(J37-O37)*(tab!$C$19*tab!$E$8+tab!$D$23)</f>
        <v>0</v>
      </c>
      <c r="S37" s="157">
        <f>IF(AND(J37=0,O37=0),0,(G37-L37)*tab!$E$29+(H37-M37)*tab!$F$29+(I37-N37)*tab!$G$29)</f>
        <v>0</v>
      </c>
      <c r="T37" s="157">
        <f t="shared" si="0"/>
        <v>0</v>
      </c>
      <c r="U37" s="73" t="s">
        <v>46</v>
      </c>
      <c r="V37" s="157">
        <f>IF(U37="nee",0,(J37-O37)*(tab!$C$43))</f>
        <v>0</v>
      </c>
      <c r="W37" s="157">
        <f>IF(U37="nee",0,IF(AND(J37=0,O37=0),0,(G37-L37)*tab!$G$43+(H37-M37)*tab!$H$43+(I37-N37)*tab!$I$43))</f>
        <v>0</v>
      </c>
      <c r="X37" s="157">
        <f t="shared" si="1"/>
        <v>0</v>
      </c>
      <c r="Y37" s="3"/>
      <c r="Z37" s="18"/>
    </row>
    <row r="38" spans="2:26" ht="12" customHeight="1" x14ac:dyDescent="0.2">
      <c r="B38" s="16"/>
      <c r="C38" s="1">
        <v>20</v>
      </c>
      <c r="D38" s="164" t="str">
        <f>IF(E38="","",VLOOKUP(E38,'SWV gegevens'!$B$2:$C$77,2))</f>
        <v/>
      </c>
      <c r="E38" s="156" t="str">
        <f>IF(VLOOKUP($G$8&amp;IF($C38&lt;10,"0","")&amp;$C38,'kijkglas PO'!$A$11:$U$653,1)=$G$8&amp;IF($C38&lt;10,"0","")&amp;$C38,VLOOKUP($G$8&amp;IF($C38&lt;10,"0","")&amp;$C38,'kijkglas PO'!$A$11:$U$653,4),"")</f>
        <v/>
      </c>
      <c r="F38" s="38"/>
      <c r="G38" s="156" t="str">
        <f>IF(VLOOKUP($G$8&amp;IF($C38&lt;10,"0","")&amp;$C38,'kijkglas PO'!$A$10:$U$653,1)=$G$8&amp;IF($C38&lt;10,"0","")&amp;$C38,VLOOKUP($G$8&amp;IF($C38&lt;10,"0","")&amp;$C38,'kijkglas PO'!$A$10:$U$653,5),"")</f>
        <v/>
      </c>
      <c r="H38" s="156" t="str">
        <f>IF(VLOOKUP($G$8&amp;IF($C38&lt;10,"0","")&amp;$C38,'kijkglas PO'!$A$10:$U$653,1)=$G$8&amp;IF($C38&lt;10,"0","")&amp;$C38,VLOOKUP($G$8&amp;IF($C38&lt;10,"0","")&amp;$C38,'kijkglas PO'!$A$10:$U$653,6),"")</f>
        <v/>
      </c>
      <c r="I38" s="156" t="str">
        <f>IF(VLOOKUP($G$8&amp;IF($C38&lt;10,"0","")&amp;$C38,'kijkglas PO'!$A$10:$U$653,1)=$G$8&amp;IF($C38&lt;10,"0","")&amp;$C38,VLOOKUP($G$8&amp;IF($C38&lt;10,"0","")&amp;$C38,'kijkglas PO'!$A$10:$U$653,7),"")</f>
        <v/>
      </c>
      <c r="J38" s="156">
        <f t="shared" si="2"/>
        <v>0</v>
      </c>
      <c r="K38" s="37"/>
      <c r="L38" s="156" t="str">
        <f>IF(VLOOKUP($G$8&amp;IF($C38&lt;10,"0","")&amp;$C38,'kijkglas PO'!$A$11:$U$653,1)=$G$8&amp;IF($C38&lt;10,"0","")&amp;$C38,VLOOKUP($G$8&amp;IF($C38&lt;10,"0","")&amp;$C38,'kijkglas PO'!$A$11:$U$653,9),"")</f>
        <v/>
      </c>
      <c r="M38" s="156" t="str">
        <f>IF(VLOOKUP($G$8&amp;IF($C38&lt;10,"0","")&amp;$C38,'kijkglas PO'!$A$11:$U$653,1)=$G$8&amp;IF($C38&lt;10,"0","")&amp;$C38,VLOOKUP($G$8&amp;IF($C38&lt;10,"0","")&amp;$C38,'kijkglas PO'!$A$11:$U$653,10),"")</f>
        <v/>
      </c>
      <c r="N38" s="156" t="str">
        <f>IF(VLOOKUP($G$8&amp;IF($C38&lt;10,"0","")&amp;$C38,'kijkglas PO'!$A$11:$U$653,1)=$G$8&amp;IF($C38&lt;10,"0","")&amp;$C38,VLOOKUP($G$8&amp;IF($C38&lt;10,"0","")&amp;$C38,'kijkglas PO'!$A$11:$U$653,11),"")</f>
        <v/>
      </c>
      <c r="O38" s="156">
        <f t="shared" si="3"/>
        <v>0</v>
      </c>
      <c r="P38" s="156" t="str">
        <f>IF(IF(VLOOKUP($G$8&amp;IF($C38&lt;10,"0","")&amp;$C38,'kijkglas PO'!$A$11:$U$653,1)=$G$8&amp;IF($C38&lt;10,"0","")&amp;$C38,VLOOKUP($G$8&amp;IF($C38&lt;10,"0","")&amp;$C38,'kijkglas PO'!$A$11:$U$653,21),0)=1,"ja","nee")</f>
        <v>nee</v>
      </c>
      <c r="Q38" s="37"/>
      <c r="R38" s="157">
        <f>(J38-O38)*(tab!$C$19*tab!$E$8+tab!$D$23)</f>
        <v>0</v>
      </c>
      <c r="S38" s="157">
        <f>IF(AND(J38=0,O38=0),0,(G38-L38)*tab!$E$29+(H38-M38)*tab!$F$29+(I38-N38)*tab!$G$29)</f>
        <v>0</v>
      </c>
      <c r="T38" s="157">
        <f t="shared" si="0"/>
        <v>0</v>
      </c>
      <c r="U38" s="73" t="s">
        <v>46</v>
      </c>
      <c r="V38" s="157">
        <f>IF(U38="nee",0,(J38-O38)*(tab!$C$43))</f>
        <v>0</v>
      </c>
      <c r="W38" s="157">
        <f>IF(U38="nee",0,IF(AND(J38=0,O38=0),0,(G38-L38)*tab!$G$43+(H38-M38)*tab!$H$43+(I38-N38)*tab!$I$43))</f>
        <v>0</v>
      </c>
      <c r="X38" s="157">
        <f t="shared" si="1"/>
        <v>0</v>
      </c>
      <c r="Y38" s="3"/>
      <c r="Z38" s="18"/>
    </row>
    <row r="39" spans="2:26" s="77" customFormat="1" ht="12" customHeight="1" x14ac:dyDescent="0.2">
      <c r="B39" s="63"/>
      <c r="C39" s="57"/>
      <c r="D39" s="67"/>
      <c r="E39" s="67"/>
      <c r="F39" s="81"/>
      <c r="G39" s="82">
        <f>SUM(G19:G38)</f>
        <v>3</v>
      </c>
      <c r="H39" s="82">
        <f>SUM(H19:H38)</f>
        <v>6</v>
      </c>
      <c r="I39" s="82">
        <f>SUM(I19:I38)</f>
        <v>0</v>
      </c>
      <c r="J39" s="82">
        <f>SUM(J19:J38)</f>
        <v>9</v>
      </c>
      <c r="K39" s="83"/>
      <c r="L39" s="82">
        <f>SUM(L19:L38)</f>
        <v>1</v>
      </c>
      <c r="M39" s="82">
        <f>SUM(M19:M38)</f>
        <v>6</v>
      </c>
      <c r="N39" s="82">
        <f>SUM(N19:N38)</f>
        <v>0</v>
      </c>
      <c r="O39" s="82">
        <f>SUM(O19:O38)</f>
        <v>7</v>
      </c>
      <c r="P39" s="83"/>
      <c r="Q39" s="83"/>
      <c r="R39" s="129"/>
      <c r="S39" s="129"/>
      <c r="T39" s="130">
        <f>SUM(T19:T38)</f>
        <v>102398.60460000001</v>
      </c>
      <c r="U39" s="83"/>
      <c r="V39" s="129"/>
      <c r="W39" s="129"/>
      <c r="X39" s="130">
        <f>SUM(X19:X38)</f>
        <v>8779.5499999999993</v>
      </c>
      <c r="Y39" s="60"/>
      <c r="Z39" s="61"/>
    </row>
    <row r="40" spans="2:26" ht="12" customHeight="1" x14ac:dyDescent="0.2">
      <c r="B40" s="16"/>
      <c r="C40" s="1"/>
      <c r="D40" s="34"/>
      <c r="E40" s="3"/>
      <c r="F40" s="3"/>
      <c r="G40" s="37"/>
      <c r="H40" s="37"/>
      <c r="I40" s="37"/>
      <c r="J40" s="37"/>
      <c r="K40" s="37"/>
      <c r="L40" s="37"/>
      <c r="M40" s="37"/>
      <c r="N40" s="37"/>
      <c r="O40" s="37"/>
      <c r="P40" s="144"/>
      <c r="Q40" s="144"/>
      <c r="R40" s="124"/>
      <c r="S40" s="124"/>
      <c r="T40" s="124"/>
      <c r="U40" s="37"/>
      <c r="V40" s="124"/>
      <c r="W40" s="124"/>
      <c r="X40" s="124"/>
      <c r="Y40" s="3"/>
      <c r="Z40" s="18"/>
    </row>
    <row r="41" spans="2:26" s="96" customFormat="1" ht="12" customHeight="1" x14ac:dyDescent="0.2">
      <c r="B41" s="54"/>
      <c r="C41" s="94"/>
      <c r="D41" s="93" t="s">
        <v>54</v>
      </c>
      <c r="E41" s="21"/>
      <c r="F41" s="21"/>
      <c r="G41" s="22"/>
      <c r="H41" s="23"/>
      <c r="I41" s="23"/>
      <c r="J41" s="24"/>
      <c r="K41" s="24"/>
      <c r="L41" s="22"/>
      <c r="M41" s="23"/>
      <c r="N41" s="89"/>
      <c r="O41" s="97"/>
      <c r="P41" s="144"/>
      <c r="Q41" s="144"/>
      <c r="R41" s="131"/>
      <c r="S41" s="131"/>
      <c r="T41" s="131"/>
      <c r="U41" s="97"/>
      <c r="V41" s="131"/>
      <c r="W41" s="131"/>
      <c r="X41" s="131"/>
      <c r="Y41" s="4"/>
      <c r="Z41" s="55"/>
    </row>
    <row r="42" spans="2:26" ht="12" customHeight="1" x14ac:dyDescent="0.2">
      <c r="B42" s="16"/>
      <c r="C42" s="75"/>
      <c r="D42" s="34" t="s">
        <v>48</v>
      </c>
      <c r="E42" s="22"/>
      <c r="F42" s="21"/>
      <c r="G42" s="28" t="s">
        <v>83</v>
      </c>
      <c r="H42" s="24"/>
      <c r="I42" s="24"/>
      <c r="J42" s="24"/>
      <c r="K42" s="24"/>
      <c r="L42" s="28" t="s">
        <v>84</v>
      </c>
      <c r="M42" s="24"/>
      <c r="N42" s="24"/>
      <c r="O42" s="35"/>
      <c r="P42" s="154"/>
      <c r="Q42" s="154"/>
      <c r="R42" s="126" t="s">
        <v>49</v>
      </c>
      <c r="S42" s="126"/>
      <c r="T42" s="132" t="s">
        <v>50</v>
      </c>
      <c r="U42" s="64"/>
      <c r="V42" s="132"/>
      <c r="W42" s="132"/>
      <c r="X42" s="132"/>
      <c r="Y42" s="42"/>
      <c r="Z42" s="15"/>
    </row>
    <row r="43" spans="2:26" ht="12" customHeight="1" x14ac:dyDescent="0.2">
      <c r="B43" s="16"/>
      <c r="C43" s="1"/>
      <c r="D43" s="34" t="s">
        <v>51</v>
      </c>
      <c r="E43" s="28" t="s">
        <v>52</v>
      </c>
      <c r="F43" s="34"/>
      <c r="G43" s="116" t="s">
        <v>15</v>
      </c>
      <c r="H43" s="116" t="s">
        <v>16</v>
      </c>
      <c r="I43" s="116" t="s">
        <v>17</v>
      </c>
      <c r="J43" s="37" t="s">
        <v>53</v>
      </c>
      <c r="K43" s="37"/>
      <c r="L43" s="37" t="s">
        <v>15</v>
      </c>
      <c r="M43" s="37" t="s">
        <v>16</v>
      </c>
      <c r="N43" s="37" t="s">
        <v>17</v>
      </c>
      <c r="O43" s="37" t="s">
        <v>53</v>
      </c>
      <c r="P43" s="58" t="s">
        <v>96</v>
      </c>
      <c r="Q43" s="58"/>
      <c r="R43" s="124" t="s">
        <v>58</v>
      </c>
      <c r="S43" s="124" t="s">
        <v>59</v>
      </c>
      <c r="T43" s="128" t="s">
        <v>82</v>
      </c>
      <c r="U43" s="58"/>
      <c r="V43" s="128"/>
      <c r="W43" s="128"/>
      <c r="X43" s="128"/>
      <c r="Y43" s="3"/>
      <c r="Z43" s="18"/>
    </row>
    <row r="44" spans="2:26" ht="12" customHeight="1" x14ac:dyDescent="0.2">
      <c r="B44" s="16"/>
      <c r="C44" s="1">
        <v>1</v>
      </c>
      <c r="D44" s="164" t="str">
        <f t="shared" ref="D44:E45" si="4">D19</f>
        <v>Samenwerkingsverband Passend Primair Onderwijs Hoeksche Waard</v>
      </c>
      <c r="E44" s="156" t="str">
        <f t="shared" si="4"/>
        <v>PO2804</v>
      </c>
      <c r="F44" s="115"/>
      <c r="G44" s="156">
        <f>IF(VLOOKUP($G$8&amp;IF($C44&lt;10,"0","")&amp;$C44,'kijkglas PO'!$A$11:$U$653,1)=$G$8&amp;IF($C44&lt;10,"0","")&amp;$C44,VLOOKUP($G$8&amp;IF($C44&lt;10,"0","")&amp;$C44,'kijkglas PO'!$A$11:$U$653,13),"")</f>
        <v>0</v>
      </c>
      <c r="H44" s="156">
        <f>IF(VLOOKUP($G$8&amp;IF($C44&lt;10,"0","")&amp;$C44,'kijkglas PO'!$A$11:$U$653,1)=$G$8&amp;IF($C44&lt;10,"0","")&amp;$C44,VLOOKUP($G$8&amp;IF($C44&lt;10,"0","")&amp;$C44,'kijkglas PO'!$A$11:$U$653,14),"")</f>
        <v>0</v>
      </c>
      <c r="I44" s="156">
        <f>IF(VLOOKUP($G$8&amp;IF($C44&lt;10,"0","")&amp;$C44,'kijkglas PO'!$A$11:$U$653,1)=$G$8&amp;IF($C44&lt;10,"0","")&amp;$C44,VLOOKUP($G$8&amp;IF($C44&lt;10,"0","")&amp;$C44,'kijkglas PO'!$A$11:$U$735,15),"")</f>
        <v>0</v>
      </c>
      <c r="J44" s="156">
        <f>SUM(G44:I44)</f>
        <v>0</v>
      </c>
      <c r="K44" s="37"/>
      <c r="L44" s="156">
        <f>IF(VLOOKUP($G$8&amp;IF($C44&lt;10,"0","")&amp;$C44,'kijkglas PO'!$A$11:$U$653,1)=$G$8&amp;IF($C44&lt;10,"0","")&amp;$C44,VLOOKUP($G$8&amp;IF($C44&lt;10,"0","")&amp;$C44,'kijkglas PO'!$A$11:$U$735,17),"")</f>
        <v>0</v>
      </c>
      <c r="M44" s="156">
        <f>IF(VLOOKUP($G$8&amp;IF($C44&lt;10,"0","")&amp;$C44,'kijkglas PO'!$A$11:$U$653,1)=$G$8&amp;IF($C44&lt;10,"0","")&amp;$C44,VLOOKUP($G$8&amp;IF($C44&lt;10,"0","")&amp;$C44,'kijkglas PO'!$A$11:$U$653,18),"")</f>
        <v>0</v>
      </c>
      <c r="N44" s="156">
        <f>IF(VLOOKUP($G$8&amp;IF($C44&lt;10,"0","")&amp;$C44,'kijkglas PO'!$A$11:$U$653,1)=$G$8&amp;IF($C44&lt;10,"0","")&amp;$C44,VLOOKUP($G$8&amp;IF($C44&lt;10,"0","")&amp;$C44,'kijkglas PO'!$A$11:$U$653,19),"")</f>
        <v>0</v>
      </c>
      <c r="O44" s="156">
        <f>SUM(L44:N44)</f>
        <v>0</v>
      </c>
      <c r="P44" s="156" t="str">
        <f>IF(IF(VLOOKUP($G$8&amp;IF($C44&lt;10,"0","")&amp;$C44,'kijkglas PO'!$A$11:$U$653,1)=$G$8&amp;IF($C44&lt;10,"0","")&amp;$C44,VLOOKUP($G$8&amp;IF($C44&lt;10,"0","")&amp;$C44,'kijkglas PO'!$A$11:$U$653,21),0)=1,"ja","nee")</f>
        <v>nee</v>
      </c>
      <c r="Q44" s="37"/>
      <c r="R44" s="157">
        <f>(J44-O44)*(tab!$C$20*tab!$E$8+tab!$D$23)</f>
        <v>0</v>
      </c>
      <c r="S44" s="157">
        <f>IF(AND(J44=0,O44=0),0,(G44-L44)*tab!$E$30+(H44-M44)*tab!$F$30+(I44-N44)*tab!$G$30)</f>
        <v>0</v>
      </c>
      <c r="T44" s="157">
        <f t="shared" ref="T44:T63" si="5">SUM(R44:S44)*IF(P44="ja",1,0)</f>
        <v>0</v>
      </c>
      <c r="U44" s="73" t="str">
        <f>+U19</f>
        <v>ja</v>
      </c>
      <c r="V44" s="157">
        <f>IF(U44="nee",0,(J44-O44)*(tab!$C$44))</f>
        <v>0</v>
      </c>
      <c r="W44" s="157">
        <f>IF(U44="nee",0,IF(AND(J44=0,O44=0),0,(G44-L44)*tab!$G$44+(H44-M44)*tab!$H$44+(I44-N44)*tab!$I$44))</f>
        <v>0</v>
      </c>
      <c r="X44" s="157">
        <f t="shared" ref="X44" si="6">SUM(V44:W44)*IF(P44="ja",1,0)</f>
        <v>0</v>
      </c>
      <c r="Y44" s="3"/>
      <c r="Z44" s="18"/>
    </row>
    <row r="45" spans="2:26" ht="12" customHeight="1" x14ac:dyDescent="0.2">
      <c r="B45" s="16"/>
      <c r="C45" s="1">
        <v>2</v>
      </c>
      <c r="D45" s="164" t="str">
        <f t="shared" si="4"/>
        <v>RiBA</v>
      </c>
      <c r="E45" s="156" t="str">
        <f t="shared" ref="E45" si="7">E20</f>
        <v>PO2805</v>
      </c>
      <c r="F45" s="115"/>
      <c r="G45" s="156">
        <f>IF(VLOOKUP($G$8&amp;IF($C45&lt;10,"0","")&amp;$C45,'kijkglas PO'!$A$11:$U$653,1)=$G$8&amp;IF($C45&lt;10,"0","")&amp;$C45,VLOOKUP($G$8&amp;IF($C45&lt;10,"0","")&amp;$C45,'kijkglas PO'!$A$11:$U$653,13),"")</f>
        <v>0</v>
      </c>
      <c r="H45" s="156">
        <f>IF(VLOOKUP($G$8&amp;IF($C45&lt;10,"0","")&amp;$C45,'kijkglas PO'!$A$11:$U$653,1)=$G$8&amp;IF($C45&lt;10,"0","")&amp;$C45,VLOOKUP($G$8&amp;IF($C45&lt;10,"0","")&amp;$C45,'kijkglas PO'!$A$11:$U$653,14),"")</f>
        <v>0</v>
      </c>
      <c r="I45" s="156">
        <f>IF(VLOOKUP($G$8&amp;IF($C45&lt;10,"0","")&amp;$C45,'kijkglas PO'!$A$11:$U$653,1)=$G$8&amp;IF($C45&lt;10,"0","")&amp;$C45,VLOOKUP($G$8&amp;IF($C45&lt;10,"0","")&amp;$C45,'kijkglas PO'!$A$11:$U$735,15),"")</f>
        <v>0</v>
      </c>
      <c r="J45" s="156">
        <f t="shared" ref="J45:J63" si="8">SUM(G45:I45)</f>
        <v>0</v>
      </c>
      <c r="K45" s="37"/>
      <c r="L45" s="156">
        <f>IF(VLOOKUP($G$8&amp;IF($C45&lt;10,"0","")&amp;$C45,'kijkglas PO'!$A$11:$U$653,1)=$G$8&amp;IF($C45&lt;10,"0","")&amp;$C45,VLOOKUP($G$8&amp;IF($C45&lt;10,"0","")&amp;$C45,'kijkglas PO'!$A$11:$U$735,17),"")</f>
        <v>0</v>
      </c>
      <c r="M45" s="156">
        <f>IF(VLOOKUP($G$8&amp;IF($C45&lt;10,"0","")&amp;$C45,'kijkglas PO'!$A$11:$U$653,1)=$G$8&amp;IF($C45&lt;10,"0","")&amp;$C45,VLOOKUP($G$8&amp;IF($C45&lt;10,"0","")&amp;$C45,'kijkglas PO'!$A$11:$U$653,18),"")</f>
        <v>0</v>
      </c>
      <c r="N45" s="156">
        <f>IF(VLOOKUP($G$8&amp;IF($C45&lt;10,"0","")&amp;$C45,'kijkglas PO'!$A$11:$U$653,1)=$G$8&amp;IF($C45&lt;10,"0","")&amp;$C45,VLOOKUP($G$8&amp;IF($C45&lt;10,"0","")&amp;$C45,'kijkglas PO'!$A$11:$U$653,19),"")</f>
        <v>0</v>
      </c>
      <c r="O45" s="156">
        <f t="shared" ref="O45:O63" si="9">SUM(L45:N45)</f>
        <v>0</v>
      </c>
      <c r="P45" s="156" t="str">
        <f>IF(IF(VLOOKUP($G$8&amp;IF($C45&lt;10,"0","")&amp;$C45,'kijkglas PO'!$A$11:$U$653,1)=$G$8&amp;IF($C45&lt;10,"0","")&amp;$C45,VLOOKUP($G$8&amp;IF($C45&lt;10,"0","")&amp;$C45,'kijkglas PO'!$A$11:$U$653,21),0)=1,"ja","nee")</f>
        <v>nee</v>
      </c>
      <c r="Q45" s="37"/>
      <c r="R45" s="157">
        <f>(J45-O45)*(tab!$C$20*tab!$E$8+tab!$D$23)</f>
        <v>0</v>
      </c>
      <c r="S45" s="157">
        <f>IF(AND(J45=0,O45=0),0,(G45-L45)*tab!$E$30+(H45-M45)*tab!$F$30+(I45-N45)*tab!$G$30)</f>
        <v>0</v>
      </c>
      <c r="T45" s="157">
        <f t="shared" si="5"/>
        <v>0</v>
      </c>
      <c r="U45" s="73" t="str">
        <f t="shared" ref="U45:U63" si="10">+U20</f>
        <v>ja</v>
      </c>
      <c r="V45" s="157">
        <f>IF(U45="nee",0,(J45-O45)*(tab!$C$44))</f>
        <v>0</v>
      </c>
      <c r="W45" s="157">
        <f>IF(U45="nee",0,IF(AND(J45=0,O45=0),0,(G45-L45)*tab!$G$44+(H45-M45)*tab!$H$44+(I45-N45)*tab!$I$44))</f>
        <v>0</v>
      </c>
      <c r="X45" s="157">
        <f t="shared" ref="X45:X63" si="11">SUM(V45:W45)*IF(P45="ja",1,0)</f>
        <v>0</v>
      </c>
      <c r="Y45" s="3"/>
      <c r="Z45" s="18"/>
    </row>
    <row r="46" spans="2:26" ht="12" customHeight="1" x14ac:dyDescent="0.2">
      <c r="B46" s="16"/>
      <c r="C46" s="1">
        <v>3</v>
      </c>
      <c r="D46" s="164" t="str">
        <f t="shared" ref="D46:E46" si="12">D21</f>
        <v>Samenwerkingsverband Passend Onderwijs Drechtsteden</v>
      </c>
      <c r="E46" s="156" t="str">
        <f t="shared" si="12"/>
        <v>PO2809</v>
      </c>
      <c r="F46" s="115"/>
      <c r="G46" s="156">
        <f>IF(VLOOKUP($G$8&amp;IF($C46&lt;10,"0","")&amp;$C46,'kijkglas PO'!$A$11:$U$653,1)=$G$8&amp;IF($C46&lt;10,"0","")&amp;$C46,VLOOKUP($G$8&amp;IF($C46&lt;10,"0","")&amp;$C46,'kijkglas PO'!$A$11:$U$653,13),"")</f>
        <v>0</v>
      </c>
      <c r="H46" s="156">
        <f>IF(VLOOKUP($G$8&amp;IF($C46&lt;10,"0","")&amp;$C46,'kijkglas PO'!$A$11:$U$653,1)=$G$8&amp;IF($C46&lt;10,"0","")&amp;$C46,VLOOKUP($G$8&amp;IF($C46&lt;10,"0","")&amp;$C46,'kijkglas PO'!$A$11:$U$653,14),"")</f>
        <v>0</v>
      </c>
      <c r="I46" s="156">
        <f>IF(VLOOKUP($G$8&amp;IF($C46&lt;10,"0","")&amp;$C46,'kijkglas PO'!$A$11:$U$653,1)=$G$8&amp;IF($C46&lt;10,"0","")&amp;$C46,VLOOKUP($G$8&amp;IF($C46&lt;10,"0","")&amp;$C46,'kijkglas PO'!$A$11:$U$735,15),"")</f>
        <v>0</v>
      </c>
      <c r="J46" s="156">
        <f t="shared" si="8"/>
        <v>0</v>
      </c>
      <c r="K46" s="37"/>
      <c r="L46" s="156">
        <f>IF(VLOOKUP($G$8&amp;IF($C46&lt;10,"0","")&amp;$C46,'kijkglas PO'!$A$11:$U$653,1)=$G$8&amp;IF($C46&lt;10,"0","")&amp;$C46,VLOOKUP($G$8&amp;IF($C46&lt;10,"0","")&amp;$C46,'kijkglas PO'!$A$11:$U$735,17),"")</f>
        <v>1</v>
      </c>
      <c r="M46" s="156">
        <f>IF(VLOOKUP($G$8&amp;IF($C46&lt;10,"0","")&amp;$C46,'kijkglas PO'!$A$11:$U$653,1)=$G$8&amp;IF($C46&lt;10,"0","")&amp;$C46,VLOOKUP($G$8&amp;IF($C46&lt;10,"0","")&amp;$C46,'kijkglas PO'!$A$11:$U$653,18),"")</f>
        <v>0</v>
      </c>
      <c r="N46" s="156">
        <f>IF(VLOOKUP($G$8&amp;IF($C46&lt;10,"0","")&amp;$C46,'kijkglas PO'!$A$11:$U$653,1)=$G$8&amp;IF($C46&lt;10,"0","")&amp;$C46,VLOOKUP($G$8&amp;IF($C46&lt;10,"0","")&amp;$C46,'kijkglas PO'!$A$11:$U$653,19),"")</f>
        <v>0</v>
      </c>
      <c r="O46" s="156">
        <f t="shared" si="9"/>
        <v>1</v>
      </c>
      <c r="P46" s="156" t="str">
        <f>IF(IF(VLOOKUP($G$8&amp;IF($C46&lt;10,"0","")&amp;$C46,'kijkglas PO'!$A$11:$U$653,1)=$G$8&amp;IF($C46&lt;10,"0","")&amp;$C46,VLOOKUP($G$8&amp;IF($C46&lt;10,"0","")&amp;$C46,'kijkglas PO'!$A$11:$U$653,21),0)=1,"ja","nee")</f>
        <v>nee</v>
      </c>
      <c r="Q46" s="37"/>
      <c r="R46" s="157">
        <f>(J46-O46)*(tab!$C$20*tab!$E$8+tab!$D$23)</f>
        <v>-4768.9344239999991</v>
      </c>
      <c r="S46" s="157">
        <f>IF(AND(J46=0,O46=0),0,(G46-L46)*tab!$E$30+(H46-M46)*tab!$F$30+(I46-N46)*tab!$G$30)</f>
        <v>-11005.37</v>
      </c>
      <c r="T46" s="157">
        <f t="shared" si="5"/>
        <v>0</v>
      </c>
      <c r="U46" s="73" t="str">
        <f t="shared" si="10"/>
        <v>ja</v>
      </c>
      <c r="V46" s="157">
        <f>IF(U46="nee",0,(J46-O46)*(tab!$C$44))</f>
        <v>-645.16999999999996</v>
      </c>
      <c r="W46" s="157">
        <f>IF(U46="nee",0,IF(AND(J46=0,O46=0),0,(G46-L46)*tab!$G$44+(H46-M46)*tab!$H$44+(I46-N46)*tab!$I$44))</f>
        <v>-905.74</v>
      </c>
      <c r="X46" s="157">
        <f t="shared" si="11"/>
        <v>0</v>
      </c>
      <c r="Y46" s="3"/>
      <c r="Z46" s="18"/>
    </row>
    <row r="47" spans="2:26" ht="12" customHeight="1" x14ac:dyDescent="0.2">
      <c r="B47" s="16"/>
      <c r="C47" s="1">
        <v>4</v>
      </c>
      <c r="D47" s="164" t="str">
        <f t="shared" ref="D47:E47" si="13">D22</f>
        <v>Stichting Samenwerkingsverband Passend Primair Onderwijs Dordrecht</v>
      </c>
      <c r="E47" s="156" t="str">
        <f t="shared" si="13"/>
        <v>PO2810</v>
      </c>
      <c r="F47" s="115"/>
      <c r="G47" s="156">
        <f>IF(VLOOKUP($G$8&amp;IF($C47&lt;10,"0","")&amp;$C47,'kijkglas PO'!$A$11:$U$653,1)=$G$8&amp;IF($C47&lt;10,"0","")&amp;$C47,VLOOKUP($G$8&amp;IF($C47&lt;10,"0","")&amp;$C47,'kijkglas PO'!$A$11:$U$653,13),"")</f>
        <v>2</v>
      </c>
      <c r="H47" s="156">
        <f>IF(VLOOKUP($G$8&amp;IF($C47&lt;10,"0","")&amp;$C47,'kijkglas PO'!$A$11:$U$653,1)=$G$8&amp;IF($C47&lt;10,"0","")&amp;$C47,VLOOKUP($G$8&amp;IF($C47&lt;10,"0","")&amp;$C47,'kijkglas PO'!$A$11:$U$653,14),"")</f>
        <v>1</v>
      </c>
      <c r="I47" s="156">
        <f>IF(VLOOKUP($G$8&amp;IF($C47&lt;10,"0","")&amp;$C47,'kijkglas PO'!$A$11:$U$653,1)=$G$8&amp;IF($C47&lt;10,"0","")&amp;$C47,VLOOKUP($G$8&amp;IF($C47&lt;10,"0","")&amp;$C47,'kijkglas PO'!$A$11:$U$735,15),"")</f>
        <v>0</v>
      </c>
      <c r="J47" s="156">
        <f t="shared" si="8"/>
        <v>3</v>
      </c>
      <c r="K47" s="37"/>
      <c r="L47" s="156">
        <f>IF(VLOOKUP($G$8&amp;IF($C47&lt;10,"0","")&amp;$C47,'kijkglas PO'!$A$11:$U$653,1)=$G$8&amp;IF($C47&lt;10,"0","")&amp;$C47,VLOOKUP($G$8&amp;IF($C47&lt;10,"0","")&amp;$C47,'kijkglas PO'!$A$11:$U$735,17),"")</f>
        <v>1</v>
      </c>
      <c r="M47" s="156">
        <f>IF(VLOOKUP($G$8&amp;IF($C47&lt;10,"0","")&amp;$C47,'kijkglas PO'!$A$11:$U$653,1)=$G$8&amp;IF($C47&lt;10,"0","")&amp;$C47,VLOOKUP($G$8&amp;IF($C47&lt;10,"0","")&amp;$C47,'kijkglas PO'!$A$11:$U$653,18),"")</f>
        <v>0</v>
      </c>
      <c r="N47" s="156">
        <f>IF(VLOOKUP($G$8&amp;IF($C47&lt;10,"0","")&amp;$C47,'kijkglas PO'!$A$11:$U$653,1)=$G$8&amp;IF($C47&lt;10,"0","")&amp;$C47,VLOOKUP($G$8&amp;IF($C47&lt;10,"0","")&amp;$C47,'kijkglas PO'!$A$11:$U$653,19),"")</f>
        <v>0</v>
      </c>
      <c r="O47" s="156">
        <f t="shared" si="9"/>
        <v>1</v>
      </c>
      <c r="P47" s="156" t="str">
        <f>IF(IF(VLOOKUP($G$8&amp;IF($C47&lt;10,"0","")&amp;$C47,'kijkglas PO'!$A$11:$U$653,1)=$G$8&amp;IF($C47&lt;10,"0","")&amp;$C47,VLOOKUP($G$8&amp;IF($C47&lt;10,"0","")&amp;$C47,'kijkglas PO'!$A$11:$U$653,21),0)=1,"ja","nee")</f>
        <v>ja</v>
      </c>
      <c r="Q47" s="37"/>
      <c r="R47" s="157">
        <f>(J47-O47)*(tab!$C$20*tab!$E$8+tab!$D$23)</f>
        <v>9537.8688479999983</v>
      </c>
      <c r="S47" s="157">
        <f>IF(AND(J47=0,O47=0),0,(G47-L47)*tab!$E$30+(H47-M47)*tab!$F$30+(I47-N47)*tab!$G$30)</f>
        <v>30005.480000000003</v>
      </c>
      <c r="T47" s="157">
        <f t="shared" si="5"/>
        <v>39543.348848000001</v>
      </c>
      <c r="U47" s="73" t="str">
        <f t="shared" si="10"/>
        <v>ja</v>
      </c>
      <c r="V47" s="157">
        <f>IF(U47="nee",0,(J47-O47)*(tab!$C$44))</f>
        <v>1290.3399999999999</v>
      </c>
      <c r="W47" s="157">
        <f>IF(U47="nee",0,IF(AND(J47=0,O47=0),0,(G47-L47)*tab!$G$44+(H47-M47)*tab!$H$44+(I47-N47)*tab!$I$44))</f>
        <v>2327.79</v>
      </c>
      <c r="X47" s="157">
        <f t="shared" si="11"/>
        <v>3618.13</v>
      </c>
      <c r="Y47" s="3"/>
      <c r="Z47" s="18"/>
    </row>
    <row r="48" spans="2:26" ht="12" customHeight="1" x14ac:dyDescent="0.2">
      <c r="B48" s="16"/>
      <c r="C48" s="1">
        <v>5</v>
      </c>
      <c r="D48" s="164" t="str">
        <f t="shared" ref="D48:E48" si="14">D23</f>
        <v>Samenwerkingsverband Driegang</v>
      </c>
      <c r="E48" s="156" t="str">
        <f t="shared" si="14"/>
        <v>PO2816</v>
      </c>
      <c r="F48" s="115"/>
      <c r="G48" s="156">
        <f>IF(VLOOKUP($G$8&amp;IF($C48&lt;10,"0","")&amp;$C48,'kijkglas PO'!$A$11:$U$653,1)=$G$8&amp;IF($C48&lt;10,"0","")&amp;$C48,VLOOKUP($G$8&amp;IF($C48&lt;10,"0","")&amp;$C48,'kijkglas PO'!$A$11:$U$653,13),"")</f>
        <v>0</v>
      </c>
      <c r="H48" s="156">
        <f>IF(VLOOKUP($G$8&amp;IF($C48&lt;10,"0","")&amp;$C48,'kijkglas PO'!$A$11:$U$653,1)=$G$8&amp;IF($C48&lt;10,"0","")&amp;$C48,VLOOKUP($G$8&amp;IF($C48&lt;10,"0","")&amp;$C48,'kijkglas PO'!$A$11:$U$653,14),"")</f>
        <v>0</v>
      </c>
      <c r="I48" s="156">
        <f>IF(VLOOKUP($G$8&amp;IF($C48&lt;10,"0","")&amp;$C48,'kijkglas PO'!$A$11:$U$653,1)=$G$8&amp;IF($C48&lt;10,"0","")&amp;$C48,VLOOKUP($G$8&amp;IF($C48&lt;10,"0","")&amp;$C48,'kijkglas PO'!$A$11:$U$735,15),"")</f>
        <v>0</v>
      </c>
      <c r="J48" s="156">
        <f t="shared" si="8"/>
        <v>0</v>
      </c>
      <c r="K48" s="37"/>
      <c r="L48" s="156">
        <f>IF(VLOOKUP($G$8&amp;IF($C48&lt;10,"0","")&amp;$C48,'kijkglas PO'!$A$11:$U$653,1)=$G$8&amp;IF($C48&lt;10,"0","")&amp;$C48,VLOOKUP($G$8&amp;IF($C48&lt;10,"0","")&amp;$C48,'kijkglas PO'!$A$11:$U$735,17),"")</f>
        <v>0</v>
      </c>
      <c r="M48" s="156">
        <f>IF(VLOOKUP($G$8&amp;IF($C48&lt;10,"0","")&amp;$C48,'kijkglas PO'!$A$11:$U$653,1)=$G$8&amp;IF($C48&lt;10,"0","")&amp;$C48,VLOOKUP($G$8&amp;IF($C48&lt;10,"0","")&amp;$C48,'kijkglas PO'!$A$11:$U$653,18),"")</f>
        <v>0</v>
      </c>
      <c r="N48" s="156">
        <f>IF(VLOOKUP($G$8&amp;IF($C48&lt;10,"0","")&amp;$C48,'kijkglas PO'!$A$11:$U$653,1)=$G$8&amp;IF($C48&lt;10,"0","")&amp;$C48,VLOOKUP($G$8&amp;IF($C48&lt;10,"0","")&amp;$C48,'kijkglas PO'!$A$11:$U$653,19),"")</f>
        <v>0</v>
      </c>
      <c r="O48" s="156">
        <f t="shared" si="9"/>
        <v>0</v>
      </c>
      <c r="P48" s="156" t="str">
        <f>IF(IF(VLOOKUP($G$8&amp;IF($C48&lt;10,"0","")&amp;$C48,'kijkglas PO'!$A$11:$U$653,1)=$G$8&amp;IF($C48&lt;10,"0","")&amp;$C48,VLOOKUP($G$8&amp;IF($C48&lt;10,"0","")&amp;$C48,'kijkglas PO'!$A$11:$U$653,21),0)=1,"ja","nee")</f>
        <v>ja</v>
      </c>
      <c r="Q48" s="37"/>
      <c r="R48" s="157">
        <f>(J48-O48)*(tab!$C$20*tab!$E$8+tab!$D$23)</f>
        <v>0</v>
      </c>
      <c r="S48" s="157">
        <f>IF(AND(J48=0,O48=0),0,(G48-L48)*tab!$E$30+(H48-M48)*tab!$F$30+(I48-N48)*tab!$G$30)</f>
        <v>0</v>
      </c>
      <c r="T48" s="157">
        <f t="shared" si="5"/>
        <v>0</v>
      </c>
      <c r="U48" s="73" t="str">
        <f t="shared" si="10"/>
        <v>ja</v>
      </c>
      <c r="V48" s="157">
        <f>IF(U48="nee",0,(J48-O48)*(tab!$C$44))</f>
        <v>0</v>
      </c>
      <c r="W48" s="157">
        <f>IF(U48="nee",0,IF(AND(J48=0,O48=0),0,(G48-L48)*tab!$G$44+(H48-M48)*tab!$H$44+(I48-N48)*tab!$I$44))</f>
        <v>0</v>
      </c>
      <c r="X48" s="157">
        <f t="shared" si="11"/>
        <v>0</v>
      </c>
      <c r="Y48" s="3"/>
      <c r="Z48" s="18"/>
    </row>
    <row r="49" spans="2:26" ht="12" customHeight="1" x14ac:dyDescent="0.2">
      <c r="B49" s="16"/>
      <c r="C49" s="1">
        <v>6</v>
      </c>
      <c r="D49" s="164" t="str">
        <f t="shared" ref="D49:E49" si="15">D24</f>
        <v/>
      </c>
      <c r="E49" s="156" t="str">
        <f t="shared" si="15"/>
        <v/>
      </c>
      <c r="F49" s="115"/>
      <c r="G49" s="156" t="str">
        <f>IF(VLOOKUP($G$8&amp;IF($C49&lt;10,"0","")&amp;$C49,'kijkglas PO'!$A$11:$U$653,1)=$G$8&amp;IF($C49&lt;10,"0","")&amp;$C49,VLOOKUP($G$8&amp;IF($C49&lt;10,"0","")&amp;$C49,'kijkglas PO'!$A$11:$U$653,13),"")</f>
        <v/>
      </c>
      <c r="H49" s="156" t="str">
        <f>IF(VLOOKUP($G$8&amp;IF($C49&lt;10,"0","")&amp;$C49,'kijkglas PO'!$A$11:$U$653,1)=$G$8&amp;IF($C49&lt;10,"0","")&amp;$C49,VLOOKUP($G$8&amp;IF($C49&lt;10,"0","")&amp;$C49,'kijkglas PO'!$A$11:$U$653,14),"")</f>
        <v/>
      </c>
      <c r="I49" s="156" t="str">
        <f>IF(VLOOKUP($G$8&amp;IF($C49&lt;10,"0","")&amp;$C49,'kijkglas PO'!$A$11:$U$653,1)=$G$8&amp;IF($C49&lt;10,"0","")&amp;$C49,VLOOKUP($G$8&amp;IF($C49&lt;10,"0","")&amp;$C49,'kijkglas PO'!$A$11:$U$735,15),"")</f>
        <v/>
      </c>
      <c r="J49" s="156">
        <f t="shared" si="8"/>
        <v>0</v>
      </c>
      <c r="K49" s="37"/>
      <c r="L49" s="156" t="str">
        <f>IF(VLOOKUP($G$8&amp;IF($C49&lt;10,"0","")&amp;$C49,'kijkglas PO'!$A$11:$U$653,1)=$G$8&amp;IF($C49&lt;10,"0","")&amp;$C49,VLOOKUP($G$8&amp;IF($C49&lt;10,"0","")&amp;$C49,'kijkglas PO'!$A$11:$U$735,17),"")</f>
        <v/>
      </c>
      <c r="M49" s="156" t="str">
        <f>IF(VLOOKUP($G$8&amp;IF($C49&lt;10,"0","")&amp;$C49,'kijkglas PO'!$A$11:$U$653,1)=$G$8&amp;IF($C49&lt;10,"0","")&amp;$C49,VLOOKUP($G$8&amp;IF($C49&lt;10,"0","")&amp;$C49,'kijkglas PO'!$A$11:$U$653,18),"")</f>
        <v/>
      </c>
      <c r="N49" s="156" t="str">
        <f>IF(VLOOKUP($G$8&amp;IF($C49&lt;10,"0","")&amp;$C49,'kijkglas PO'!$A$11:$U$653,1)=$G$8&amp;IF($C49&lt;10,"0","")&amp;$C49,VLOOKUP($G$8&amp;IF($C49&lt;10,"0","")&amp;$C49,'kijkglas PO'!$A$11:$U$653,19),"")</f>
        <v/>
      </c>
      <c r="O49" s="156">
        <f t="shared" si="9"/>
        <v>0</v>
      </c>
      <c r="P49" s="156" t="str">
        <f>IF(IF(VLOOKUP($G$8&amp;IF($C49&lt;10,"0","")&amp;$C49,'kijkglas PO'!$A$11:$U$653,1)=$G$8&amp;IF($C49&lt;10,"0","")&amp;$C49,VLOOKUP($G$8&amp;IF($C49&lt;10,"0","")&amp;$C49,'kijkglas PO'!$A$11:$U$653,21),0)=1,"ja","nee")</f>
        <v>nee</v>
      </c>
      <c r="Q49" s="37"/>
      <c r="R49" s="157">
        <f>(J49-O49)*(tab!$C$20*tab!$E$8+tab!$D$23)</f>
        <v>0</v>
      </c>
      <c r="S49" s="157">
        <f>IF(AND(J49=0,O49=0),0,(G49-L49)*tab!$E$30+(H49-M49)*tab!$F$30+(I49-N49)*tab!$G$30)</f>
        <v>0</v>
      </c>
      <c r="T49" s="157">
        <f t="shared" si="5"/>
        <v>0</v>
      </c>
      <c r="U49" s="73" t="str">
        <f t="shared" si="10"/>
        <v>ja</v>
      </c>
      <c r="V49" s="157">
        <f>IF(U49="nee",0,(J49-O49)*(tab!$C$44))</f>
        <v>0</v>
      </c>
      <c r="W49" s="157">
        <f>IF(U49="nee",0,IF(AND(J49=0,O49=0),0,(G49-L49)*tab!$G$44+(H49-M49)*tab!$H$44+(I49-N49)*tab!$I$44))</f>
        <v>0</v>
      </c>
      <c r="X49" s="157">
        <f t="shared" si="11"/>
        <v>0</v>
      </c>
      <c r="Y49" s="3"/>
      <c r="Z49" s="18"/>
    </row>
    <row r="50" spans="2:26" ht="12" customHeight="1" x14ac:dyDescent="0.2">
      <c r="B50" s="16"/>
      <c r="C50" s="1">
        <v>7</v>
      </c>
      <c r="D50" s="164" t="str">
        <f t="shared" ref="D50:E50" si="16">D25</f>
        <v/>
      </c>
      <c r="E50" s="156" t="str">
        <f t="shared" si="16"/>
        <v/>
      </c>
      <c r="F50" s="38"/>
      <c r="G50" s="156" t="str">
        <f>IF(VLOOKUP($G$8&amp;IF($C50&lt;10,"0","")&amp;$C50,'kijkglas PO'!$A$11:$U$653,1)=$G$8&amp;IF($C50&lt;10,"0","")&amp;$C50,VLOOKUP($G$8&amp;IF($C50&lt;10,"0","")&amp;$C50,'kijkglas PO'!$A$11:$U$653,13),"")</f>
        <v/>
      </c>
      <c r="H50" s="156" t="str">
        <f>IF(VLOOKUP($G$8&amp;IF($C50&lt;10,"0","")&amp;$C50,'kijkglas PO'!$A$11:$U$653,1)=$G$8&amp;IF($C50&lt;10,"0","")&amp;$C50,VLOOKUP($G$8&amp;IF($C50&lt;10,"0","")&amp;$C50,'kijkglas PO'!$A$11:$U$653,14),"")</f>
        <v/>
      </c>
      <c r="I50" s="156" t="str">
        <f>IF(VLOOKUP($G$8&amp;IF($C50&lt;10,"0","")&amp;$C50,'kijkglas PO'!$A$11:$U$653,1)=$G$8&amp;IF($C50&lt;10,"0","")&amp;$C50,VLOOKUP($G$8&amp;IF($C50&lt;10,"0","")&amp;$C50,'kijkglas PO'!$A$11:$U$735,15),"")</f>
        <v/>
      </c>
      <c r="J50" s="156">
        <f t="shared" si="8"/>
        <v>0</v>
      </c>
      <c r="K50" s="37"/>
      <c r="L50" s="156" t="str">
        <f>IF(VLOOKUP($G$8&amp;IF($C50&lt;10,"0","")&amp;$C50,'kijkglas PO'!$A$11:$U$653,1)=$G$8&amp;IF($C50&lt;10,"0","")&amp;$C50,VLOOKUP($G$8&amp;IF($C50&lt;10,"0","")&amp;$C50,'kijkglas PO'!$A$11:$U$735,17),"")</f>
        <v/>
      </c>
      <c r="M50" s="156" t="str">
        <f>IF(VLOOKUP($G$8&amp;IF($C50&lt;10,"0","")&amp;$C50,'kijkglas PO'!$A$11:$U$653,1)=$G$8&amp;IF($C50&lt;10,"0","")&amp;$C50,VLOOKUP($G$8&amp;IF($C50&lt;10,"0","")&amp;$C50,'kijkglas PO'!$A$11:$U$653,18),"")</f>
        <v/>
      </c>
      <c r="N50" s="156" t="str">
        <f>IF(VLOOKUP($G$8&amp;IF($C50&lt;10,"0","")&amp;$C50,'kijkglas PO'!$A$11:$U$653,1)=$G$8&amp;IF($C50&lt;10,"0","")&amp;$C50,VLOOKUP($G$8&amp;IF($C50&lt;10,"0","")&amp;$C50,'kijkglas PO'!$A$11:$U$653,19),"")</f>
        <v/>
      </c>
      <c r="O50" s="156">
        <f t="shared" si="9"/>
        <v>0</v>
      </c>
      <c r="P50" s="156" t="str">
        <f>IF(IF(VLOOKUP($G$8&amp;IF($C50&lt;10,"0","")&amp;$C50,'kijkglas PO'!$A$11:$U$653,1)=$G$8&amp;IF($C50&lt;10,"0","")&amp;$C50,VLOOKUP($G$8&amp;IF($C50&lt;10,"0","")&amp;$C50,'kijkglas PO'!$A$11:$U$653,21),0)=1,"ja","nee")</f>
        <v>nee</v>
      </c>
      <c r="Q50" s="37"/>
      <c r="R50" s="157">
        <f>(J50-O50)*(tab!$C$20*tab!$E$8+tab!$D$23)</f>
        <v>0</v>
      </c>
      <c r="S50" s="157">
        <f>IF(AND(J50=0,O50=0),0,(G50-L50)*tab!$E$30+(H50-M50)*tab!$F$30+(I50-N50)*tab!$G$30)</f>
        <v>0</v>
      </c>
      <c r="T50" s="157">
        <f t="shared" si="5"/>
        <v>0</v>
      </c>
      <c r="U50" s="73" t="str">
        <f t="shared" si="10"/>
        <v>ja</v>
      </c>
      <c r="V50" s="157">
        <f>IF(U50="nee",0,(J50-O50)*(tab!$C$44))</f>
        <v>0</v>
      </c>
      <c r="W50" s="157">
        <f>IF(U50="nee",0,IF(AND(J50=0,O50=0),0,(G50-L50)*tab!$G$44+(H50-M50)*tab!$H$44+(I50-N50)*tab!$I$44))</f>
        <v>0</v>
      </c>
      <c r="X50" s="157">
        <f t="shared" si="11"/>
        <v>0</v>
      </c>
      <c r="Y50" s="3"/>
      <c r="Z50" s="18"/>
    </row>
    <row r="51" spans="2:26" ht="12" customHeight="1" x14ac:dyDescent="0.2">
      <c r="B51" s="16"/>
      <c r="C51" s="1">
        <v>8</v>
      </c>
      <c r="D51" s="164" t="str">
        <f t="shared" ref="D51:E51" si="17">D26</f>
        <v/>
      </c>
      <c r="E51" s="156" t="str">
        <f t="shared" si="17"/>
        <v/>
      </c>
      <c r="F51" s="38"/>
      <c r="G51" s="156" t="str">
        <f>IF(VLOOKUP($G$8&amp;IF($C51&lt;10,"0","")&amp;$C51,'kijkglas PO'!$A$11:$U$653,1)=$G$8&amp;IF($C51&lt;10,"0","")&amp;$C51,VLOOKUP($G$8&amp;IF($C51&lt;10,"0","")&amp;$C51,'kijkglas PO'!$A$11:$U$653,13),"")</f>
        <v/>
      </c>
      <c r="H51" s="156" t="str">
        <f>IF(VLOOKUP($G$8&amp;IF($C51&lt;10,"0","")&amp;$C51,'kijkglas PO'!$A$11:$U$653,1)=$G$8&amp;IF($C51&lt;10,"0","")&amp;$C51,VLOOKUP($G$8&amp;IF($C51&lt;10,"0","")&amp;$C51,'kijkglas PO'!$A$11:$U$653,14),"")</f>
        <v/>
      </c>
      <c r="I51" s="156" t="str">
        <f>IF(VLOOKUP($G$8&amp;IF($C51&lt;10,"0","")&amp;$C51,'kijkglas PO'!$A$11:$U$653,1)=$G$8&amp;IF($C51&lt;10,"0","")&amp;$C51,VLOOKUP($G$8&amp;IF($C51&lt;10,"0","")&amp;$C51,'kijkglas PO'!$A$11:$U$735,15),"")</f>
        <v/>
      </c>
      <c r="J51" s="156">
        <f t="shared" si="8"/>
        <v>0</v>
      </c>
      <c r="K51" s="37"/>
      <c r="L51" s="156" t="str">
        <f>IF(VLOOKUP($G$8&amp;IF($C51&lt;10,"0","")&amp;$C51,'kijkglas PO'!$A$11:$U$653,1)=$G$8&amp;IF($C51&lt;10,"0","")&amp;$C51,VLOOKUP($G$8&amp;IF($C51&lt;10,"0","")&amp;$C51,'kijkglas PO'!$A$11:$U$735,17),"")</f>
        <v/>
      </c>
      <c r="M51" s="156" t="str">
        <f>IF(VLOOKUP($G$8&amp;IF($C51&lt;10,"0","")&amp;$C51,'kijkglas PO'!$A$11:$U$653,1)=$G$8&amp;IF($C51&lt;10,"0","")&amp;$C51,VLOOKUP($G$8&amp;IF($C51&lt;10,"0","")&amp;$C51,'kijkglas PO'!$A$11:$U$653,18),"")</f>
        <v/>
      </c>
      <c r="N51" s="156" t="str">
        <f>IF(VLOOKUP($G$8&amp;IF($C51&lt;10,"0","")&amp;$C51,'kijkglas PO'!$A$11:$U$653,1)=$G$8&amp;IF($C51&lt;10,"0","")&amp;$C51,VLOOKUP($G$8&amp;IF($C51&lt;10,"0","")&amp;$C51,'kijkglas PO'!$A$11:$U$653,19),"")</f>
        <v/>
      </c>
      <c r="O51" s="156">
        <f t="shared" si="9"/>
        <v>0</v>
      </c>
      <c r="P51" s="156" t="str">
        <f>IF(IF(VLOOKUP($G$8&amp;IF($C51&lt;10,"0","")&amp;$C51,'kijkglas PO'!$A$11:$U$653,1)=$G$8&amp;IF($C51&lt;10,"0","")&amp;$C51,VLOOKUP($G$8&amp;IF($C51&lt;10,"0","")&amp;$C51,'kijkglas PO'!$A$11:$U$653,21),0)=1,"ja","nee")</f>
        <v>nee</v>
      </c>
      <c r="Q51" s="37"/>
      <c r="R51" s="157">
        <f>(J51-O51)*(tab!$C$20*tab!$E$8+tab!$D$23)</f>
        <v>0</v>
      </c>
      <c r="S51" s="157">
        <f>IF(AND(J51=0,O51=0),0,(G51-L51)*tab!$E$30+(H51-M51)*tab!$F$30+(I51-N51)*tab!$G$30)</f>
        <v>0</v>
      </c>
      <c r="T51" s="157">
        <f t="shared" si="5"/>
        <v>0</v>
      </c>
      <c r="U51" s="73" t="s">
        <v>46</v>
      </c>
      <c r="V51" s="157">
        <f>IF(U51="nee",0,(J51-O51)*(tab!$C$44))</f>
        <v>0</v>
      </c>
      <c r="W51" s="157">
        <f>IF(U51="nee",0,IF(AND(J51=0,O51=0),0,(G51-L51)*tab!$G$44+(H51-M51)*tab!$H$44+(I51-N51)*tab!$I$44))</f>
        <v>0</v>
      </c>
      <c r="X51" s="157">
        <f t="shared" si="11"/>
        <v>0</v>
      </c>
      <c r="Y51" s="3"/>
      <c r="Z51" s="18"/>
    </row>
    <row r="52" spans="2:26" ht="12" customHeight="1" x14ac:dyDescent="0.2">
      <c r="B52" s="16"/>
      <c r="C52" s="1">
        <v>9</v>
      </c>
      <c r="D52" s="164" t="str">
        <f t="shared" ref="D52:E52" si="18">D27</f>
        <v/>
      </c>
      <c r="E52" s="156" t="str">
        <f t="shared" si="18"/>
        <v/>
      </c>
      <c r="F52" s="38"/>
      <c r="G52" s="156" t="str">
        <f>IF(VLOOKUP($G$8&amp;IF($C52&lt;10,"0","")&amp;$C52,'kijkglas PO'!$A$11:$U$653,1)=$G$8&amp;IF($C52&lt;10,"0","")&amp;$C52,VLOOKUP($G$8&amp;IF($C52&lt;10,"0","")&amp;$C52,'kijkglas PO'!$A$11:$U$653,13),"")</f>
        <v/>
      </c>
      <c r="H52" s="156" t="str">
        <f>IF(VLOOKUP($G$8&amp;IF($C52&lt;10,"0","")&amp;$C52,'kijkglas PO'!$A$11:$U$653,1)=$G$8&amp;IF($C52&lt;10,"0","")&amp;$C52,VLOOKUP($G$8&amp;IF($C52&lt;10,"0","")&amp;$C52,'kijkglas PO'!$A$11:$U$653,14),"")</f>
        <v/>
      </c>
      <c r="I52" s="156" t="str">
        <f>IF(VLOOKUP($G$8&amp;IF($C52&lt;10,"0","")&amp;$C52,'kijkglas PO'!$A$11:$U$653,1)=$G$8&amp;IF($C52&lt;10,"0","")&amp;$C52,VLOOKUP($G$8&amp;IF($C52&lt;10,"0","")&amp;$C52,'kijkglas PO'!$A$11:$U$735,15),"")</f>
        <v/>
      </c>
      <c r="J52" s="156">
        <f t="shared" si="8"/>
        <v>0</v>
      </c>
      <c r="K52" s="37"/>
      <c r="L52" s="156" t="str">
        <f>IF(VLOOKUP($G$8&amp;IF($C52&lt;10,"0","")&amp;$C52,'kijkglas PO'!$A$11:$U$653,1)=$G$8&amp;IF($C52&lt;10,"0","")&amp;$C52,VLOOKUP($G$8&amp;IF($C52&lt;10,"0","")&amp;$C52,'kijkglas PO'!$A$11:$U$735,17),"")</f>
        <v/>
      </c>
      <c r="M52" s="156" t="str">
        <f>IF(VLOOKUP($G$8&amp;IF($C52&lt;10,"0","")&amp;$C52,'kijkglas PO'!$A$11:$U$653,1)=$G$8&amp;IF($C52&lt;10,"0","")&amp;$C52,VLOOKUP($G$8&amp;IF($C52&lt;10,"0","")&amp;$C52,'kijkglas PO'!$A$11:$U$653,18),"")</f>
        <v/>
      </c>
      <c r="N52" s="156" t="str">
        <f>IF(VLOOKUP($G$8&amp;IF($C52&lt;10,"0","")&amp;$C52,'kijkglas PO'!$A$11:$U$653,1)=$G$8&amp;IF($C52&lt;10,"0","")&amp;$C52,VLOOKUP($G$8&amp;IF($C52&lt;10,"0","")&amp;$C52,'kijkglas PO'!$A$11:$U$653,19),"")</f>
        <v/>
      </c>
      <c r="O52" s="156">
        <f t="shared" si="9"/>
        <v>0</v>
      </c>
      <c r="P52" s="156" t="str">
        <f>IF(IF(VLOOKUP($G$8&amp;IF($C52&lt;10,"0","")&amp;$C52,'kijkglas PO'!$A$11:$U$653,1)=$G$8&amp;IF($C52&lt;10,"0","")&amp;$C52,VLOOKUP($G$8&amp;IF($C52&lt;10,"0","")&amp;$C52,'kijkglas PO'!$A$11:$U$653,21),0)=1,"ja","nee")</f>
        <v>nee</v>
      </c>
      <c r="Q52" s="37"/>
      <c r="R52" s="157">
        <f>(J52-O52)*(tab!$C$20*tab!$E$8+tab!$D$23)</f>
        <v>0</v>
      </c>
      <c r="S52" s="157">
        <f>IF(AND(J52=0,O52=0),0,(G52-L52)*tab!$E$30+(H52-M52)*tab!$F$30+(I52-N52)*tab!$G$30)</f>
        <v>0</v>
      </c>
      <c r="T52" s="157">
        <f t="shared" si="5"/>
        <v>0</v>
      </c>
      <c r="U52" s="73" t="str">
        <f t="shared" si="10"/>
        <v>ja</v>
      </c>
      <c r="V52" s="157">
        <f>IF(U52="nee",0,(J52-O52)*(tab!$C$44))</f>
        <v>0</v>
      </c>
      <c r="W52" s="157">
        <f>IF(U52="nee",0,IF(AND(J52=0,O52=0),0,(G52-L52)*tab!$G$44+(H52-M52)*tab!$H$44+(I52-N52)*tab!$I$44))</f>
        <v>0</v>
      </c>
      <c r="X52" s="157">
        <f t="shared" si="11"/>
        <v>0</v>
      </c>
      <c r="Y52" s="3"/>
      <c r="Z52" s="18"/>
    </row>
    <row r="53" spans="2:26" ht="12" customHeight="1" x14ac:dyDescent="0.2">
      <c r="B53" s="16"/>
      <c r="C53" s="1">
        <v>10</v>
      </c>
      <c r="D53" s="164" t="str">
        <f t="shared" ref="D53:E53" si="19">D28</f>
        <v/>
      </c>
      <c r="E53" s="156" t="str">
        <f t="shared" si="19"/>
        <v/>
      </c>
      <c r="F53" s="38"/>
      <c r="G53" s="156" t="str">
        <f>IF(VLOOKUP($G$8&amp;IF($C53&lt;10,"0","")&amp;$C53,'kijkglas PO'!$A$11:$U$653,1)=$G$8&amp;IF($C53&lt;10,"0","")&amp;$C53,VLOOKUP($G$8&amp;IF($C53&lt;10,"0","")&amp;$C53,'kijkglas PO'!$A$11:$U$653,13),"")</f>
        <v/>
      </c>
      <c r="H53" s="156" t="str">
        <f>IF(VLOOKUP($G$8&amp;IF($C53&lt;10,"0","")&amp;$C53,'kijkglas PO'!$A$11:$U$653,1)=$G$8&amp;IF($C53&lt;10,"0","")&amp;$C53,VLOOKUP($G$8&amp;IF($C53&lt;10,"0","")&amp;$C53,'kijkglas PO'!$A$11:$U$653,14),"")</f>
        <v/>
      </c>
      <c r="I53" s="156" t="str">
        <f>IF(VLOOKUP($G$8&amp;IF($C53&lt;10,"0","")&amp;$C53,'kijkglas PO'!$A$11:$U$653,1)=$G$8&amp;IF($C53&lt;10,"0","")&amp;$C53,VLOOKUP($G$8&amp;IF($C53&lt;10,"0","")&amp;$C53,'kijkglas PO'!$A$11:$U$735,15),"")</f>
        <v/>
      </c>
      <c r="J53" s="156">
        <f t="shared" si="8"/>
        <v>0</v>
      </c>
      <c r="K53" s="37"/>
      <c r="L53" s="156" t="str">
        <f>IF(VLOOKUP($G$8&amp;IF($C53&lt;10,"0","")&amp;$C53,'kijkglas PO'!$A$11:$U$653,1)=$G$8&amp;IF($C53&lt;10,"0","")&amp;$C53,VLOOKUP($G$8&amp;IF($C53&lt;10,"0","")&amp;$C53,'kijkglas PO'!$A$11:$U$735,17),"")</f>
        <v/>
      </c>
      <c r="M53" s="156" t="str">
        <f>IF(VLOOKUP($G$8&amp;IF($C53&lt;10,"0","")&amp;$C53,'kijkglas PO'!$A$11:$U$653,1)=$G$8&amp;IF($C53&lt;10,"0","")&amp;$C53,VLOOKUP($G$8&amp;IF($C53&lt;10,"0","")&amp;$C53,'kijkglas PO'!$A$11:$U$653,18),"")</f>
        <v/>
      </c>
      <c r="N53" s="156" t="str">
        <f>IF(VLOOKUP($G$8&amp;IF($C53&lt;10,"0","")&amp;$C53,'kijkglas PO'!$A$11:$U$653,1)=$G$8&amp;IF($C53&lt;10,"0","")&amp;$C53,VLOOKUP($G$8&amp;IF($C53&lt;10,"0","")&amp;$C53,'kijkglas PO'!$A$11:$U$653,19),"")</f>
        <v/>
      </c>
      <c r="O53" s="156">
        <f t="shared" si="9"/>
        <v>0</v>
      </c>
      <c r="P53" s="156" t="str">
        <f>IF(IF(VLOOKUP($G$8&amp;IF($C53&lt;10,"0","")&amp;$C53,'kijkglas PO'!$A$11:$U$653,1)=$G$8&amp;IF($C53&lt;10,"0","")&amp;$C53,VLOOKUP($G$8&amp;IF($C53&lt;10,"0","")&amp;$C53,'kijkglas PO'!$A$11:$U$653,21),0)=1,"ja","nee")</f>
        <v>nee</v>
      </c>
      <c r="Q53" s="37"/>
      <c r="R53" s="157">
        <f>(J53-O53)*(tab!$C$20*tab!$E$8+tab!$D$23)</f>
        <v>0</v>
      </c>
      <c r="S53" s="157">
        <f>IF(AND(J53=0,O53=0),0,(G53-L53)*tab!$E$30+(H53-M53)*tab!$F$30+(I53-N53)*tab!$G$30)</f>
        <v>0</v>
      </c>
      <c r="T53" s="157">
        <f t="shared" si="5"/>
        <v>0</v>
      </c>
      <c r="U53" s="73" t="str">
        <f t="shared" si="10"/>
        <v>ja</v>
      </c>
      <c r="V53" s="157">
        <f>IF(U53="nee",0,(J53-O53)*(tab!$C$44))</f>
        <v>0</v>
      </c>
      <c r="W53" s="157">
        <f>IF(U53="nee",0,IF(AND(J53=0,O53=0),0,(G53-L53)*tab!$G$44+(H53-M53)*tab!$H$44+(I53-N53)*tab!$I$44))</f>
        <v>0</v>
      </c>
      <c r="X53" s="157">
        <f t="shared" si="11"/>
        <v>0</v>
      </c>
      <c r="Y53" s="3"/>
      <c r="Z53" s="18"/>
    </row>
    <row r="54" spans="2:26" ht="12" customHeight="1" x14ac:dyDescent="0.2">
      <c r="B54" s="16"/>
      <c r="C54" s="1">
        <v>11</v>
      </c>
      <c r="D54" s="164" t="str">
        <f t="shared" ref="D54:E54" si="20">D29</f>
        <v/>
      </c>
      <c r="E54" s="156" t="str">
        <f t="shared" si="20"/>
        <v/>
      </c>
      <c r="F54" s="38"/>
      <c r="G54" s="156" t="str">
        <f>IF(VLOOKUP($G$8&amp;IF($C54&lt;10,"0","")&amp;$C54,'kijkglas PO'!$A$11:$U$653,1)=$G$8&amp;IF($C54&lt;10,"0","")&amp;$C54,VLOOKUP($G$8&amp;IF($C54&lt;10,"0","")&amp;$C54,'kijkglas PO'!$A$11:$U$653,13),"")</f>
        <v/>
      </c>
      <c r="H54" s="156" t="str">
        <f>IF(VLOOKUP($G$8&amp;IF($C54&lt;10,"0","")&amp;$C54,'kijkglas PO'!$A$11:$U$653,1)=$G$8&amp;IF($C54&lt;10,"0","")&amp;$C54,VLOOKUP($G$8&amp;IF($C54&lt;10,"0","")&amp;$C54,'kijkglas PO'!$A$11:$U$653,14),"")</f>
        <v/>
      </c>
      <c r="I54" s="156" t="str">
        <f>IF(VLOOKUP($G$8&amp;IF($C54&lt;10,"0","")&amp;$C54,'kijkglas PO'!$A$11:$U$653,1)=$G$8&amp;IF($C54&lt;10,"0","")&amp;$C54,VLOOKUP($G$8&amp;IF($C54&lt;10,"0","")&amp;$C54,'kijkglas PO'!$A$11:$U$735,15),"")</f>
        <v/>
      </c>
      <c r="J54" s="156">
        <f t="shared" si="8"/>
        <v>0</v>
      </c>
      <c r="K54" s="37"/>
      <c r="L54" s="156" t="str">
        <f>IF(VLOOKUP($G$8&amp;IF($C54&lt;10,"0","")&amp;$C54,'kijkglas PO'!$A$11:$U$653,1)=$G$8&amp;IF($C54&lt;10,"0","")&amp;$C54,VLOOKUP($G$8&amp;IF($C54&lt;10,"0","")&amp;$C54,'kijkglas PO'!$A$11:$U$735,17),"")</f>
        <v/>
      </c>
      <c r="M54" s="156" t="str">
        <f>IF(VLOOKUP($G$8&amp;IF($C54&lt;10,"0","")&amp;$C54,'kijkglas PO'!$A$11:$U$653,1)=$G$8&amp;IF($C54&lt;10,"0","")&amp;$C54,VLOOKUP($G$8&amp;IF($C54&lt;10,"0","")&amp;$C54,'kijkglas PO'!$A$11:$U$653,18),"")</f>
        <v/>
      </c>
      <c r="N54" s="156" t="str">
        <f>IF(VLOOKUP($G$8&amp;IF($C54&lt;10,"0","")&amp;$C54,'kijkglas PO'!$A$11:$U$653,1)=$G$8&amp;IF($C54&lt;10,"0","")&amp;$C54,VLOOKUP($G$8&amp;IF($C54&lt;10,"0","")&amp;$C54,'kijkglas PO'!$A$11:$U$653,19),"")</f>
        <v/>
      </c>
      <c r="O54" s="156">
        <f t="shared" si="9"/>
        <v>0</v>
      </c>
      <c r="P54" s="156" t="str">
        <f>IF(IF(VLOOKUP($G$8&amp;IF($C54&lt;10,"0","")&amp;$C54,'kijkglas PO'!$A$11:$U$653,1)=$G$8&amp;IF($C54&lt;10,"0","")&amp;$C54,VLOOKUP($G$8&amp;IF($C54&lt;10,"0","")&amp;$C54,'kijkglas PO'!$A$11:$U$653,21),0)=1,"ja","nee")</f>
        <v>nee</v>
      </c>
      <c r="Q54" s="37"/>
      <c r="R54" s="157">
        <f>(J54-O54)*(tab!$C$20*tab!$E$8+tab!$D$23)</f>
        <v>0</v>
      </c>
      <c r="S54" s="157">
        <f>IF(AND(J54=0,O54=0),0,(G54-L54)*tab!$E$30+(H54-M54)*tab!$F$30+(I54-N54)*tab!$G$30)</f>
        <v>0</v>
      </c>
      <c r="T54" s="157">
        <f t="shared" si="5"/>
        <v>0</v>
      </c>
      <c r="U54" s="73" t="s">
        <v>46</v>
      </c>
      <c r="V54" s="157">
        <f>IF(U54="nee",0,(J54-O54)*(tab!$C$44))</f>
        <v>0</v>
      </c>
      <c r="W54" s="157">
        <f>IF(U54="nee",0,IF(AND(J54=0,O54=0),0,(G54-L54)*tab!$G$44+(H54-M54)*tab!$H$44+(I54-N54)*tab!$I$44))</f>
        <v>0</v>
      </c>
      <c r="X54" s="157">
        <f t="shared" si="11"/>
        <v>0</v>
      </c>
      <c r="Y54" s="3"/>
      <c r="Z54" s="18"/>
    </row>
    <row r="55" spans="2:26" ht="12" customHeight="1" x14ac:dyDescent="0.2">
      <c r="B55" s="16"/>
      <c r="C55" s="1">
        <v>12</v>
      </c>
      <c r="D55" s="164" t="str">
        <f t="shared" ref="D55:E55" si="21">D30</f>
        <v/>
      </c>
      <c r="E55" s="156" t="str">
        <f t="shared" si="21"/>
        <v/>
      </c>
      <c r="F55" s="38"/>
      <c r="G55" s="156" t="str">
        <f>IF(VLOOKUP($G$8&amp;IF($C55&lt;10,"0","")&amp;$C55,'kijkglas PO'!$A$11:$U$653,1)=$G$8&amp;IF($C55&lt;10,"0","")&amp;$C55,VLOOKUP($G$8&amp;IF($C55&lt;10,"0","")&amp;$C55,'kijkglas PO'!$A$11:$U$653,13),"")</f>
        <v/>
      </c>
      <c r="H55" s="156" t="str">
        <f>IF(VLOOKUP($G$8&amp;IF($C55&lt;10,"0","")&amp;$C55,'kijkglas PO'!$A$11:$U$653,1)=$G$8&amp;IF($C55&lt;10,"0","")&amp;$C55,VLOOKUP($G$8&amp;IF($C55&lt;10,"0","")&amp;$C55,'kijkglas PO'!$A$11:$U$653,14),"")</f>
        <v/>
      </c>
      <c r="I55" s="156" t="str">
        <f>IF(VLOOKUP($G$8&amp;IF($C55&lt;10,"0","")&amp;$C55,'kijkglas PO'!$A$11:$U$653,1)=$G$8&amp;IF($C55&lt;10,"0","")&amp;$C55,VLOOKUP($G$8&amp;IF($C55&lt;10,"0","")&amp;$C55,'kijkglas PO'!$A$11:$U$735,15),"")</f>
        <v/>
      </c>
      <c r="J55" s="156">
        <f t="shared" si="8"/>
        <v>0</v>
      </c>
      <c r="K55" s="37"/>
      <c r="L55" s="156" t="str">
        <f>IF(VLOOKUP($G$8&amp;IF($C55&lt;10,"0","")&amp;$C55,'kijkglas PO'!$A$11:$U$653,1)=$G$8&amp;IF($C55&lt;10,"0","")&amp;$C55,VLOOKUP($G$8&amp;IF($C55&lt;10,"0","")&amp;$C55,'kijkglas PO'!$A$11:$U$735,17),"")</f>
        <v/>
      </c>
      <c r="M55" s="156" t="str">
        <f>IF(VLOOKUP($G$8&amp;IF($C55&lt;10,"0","")&amp;$C55,'kijkglas PO'!$A$11:$U$653,1)=$G$8&amp;IF($C55&lt;10,"0","")&amp;$C55,VLOOKUP($G$8&amp;IF($C55&lt;10,"0","")&amp;$C55,'kijkglas PO'!$A$11:$U$653,18),"")</f>
        <v/>
      </c>
      <c r="N55" s="156" t="str">
        <f>IF(VLOOKUP($G$8&amp;IF($C55&lt;10,"0","")&amp;$C55,'kijkglas PO'!$A$11:$U$653,1)=$G$8&amp;IF($C55&lt;10,"0","")&amp;$C55,VLOOKUP($G$8&amp;IF($C55&lt;10,"0","")&amp;$C55,'kijkglas PO'!$A$11:$U$653,19),"")</f>
        <v/>
      </c>
      <c r="O55" s="156">
        <f t="shared" si="9"/>
        <v>0</v>
      </c>
      <c r="P55" s="156" t="str">
        <f>IF(IF(VLOOKUP($G$8&amp;IF($C55&lt;10,"0","")&amp;$C55,'kijkglas PO'!$A$11:$U$653,1)=$G$8&amp;IF($C55&lt;10,"0","")&amp;$C55,VLOOKUP($G$8&amp;IF($C55&lt;10,"0","")&amp;$C55,'kijkglas PO'!$A$11:$U$653,21),0)=1,"ja","nee")</f>
        <v>nee</v>
      </c>
      <c r="Q55" s="37"/>
      <c r="R55" s="157">
        <f>(J55-O55)*(tab!$C$20*tab!$E$8+tab!$D$23)</f>
        <v>0</v>
      </c>
      <c r="S55" s="157">
        <f>IF(AND(J55=0,O55=0),0,(G55-L55)*tab!$E$30+(H55-M55)*tab!$F$30+(I55-N55)*tab!$G$30)</f>
        <v>0</v>
      </c>
      <c r="T55" s="157">
        <f t="shared" si="5"/>
        <v>0</v>
      </c>
      <c r="U55" s="73" t="str">
        <f t="shared" si="10"/>
        <v>ja</v>
      </c>
      <c r="V55" s="157">
        <f>IF(U55="nee",0,(J55-O55)*(tab!$C$44))</f>
        <v>0</v>
      </c>
      <c r="W55" s="157">
        <f>IF(U55="nee",0,IF(AND(J55=0,O55=0),0,(G55-L55)*tab!$G$44+(H55-M55)*tab!$H$44+(I55-N55)*tab!$I$44))</f>
        <v>0</v>
      </c>
      <c r="X55" s="157">
        <f t="shared" si="11"/>
        <v>0</v>
      </c>
      <c r="Y55" s="3"/>
      <c r="Z55" s="18"/>
    </row>
    <row r="56" spans="2:26" ht="12" customHeight="1" x14ac:dyDescent="0.2">
      <c r="B56" s="16"/>
      <c r="C56" s="1">
        <v>13</v>
      </c>
      <c r="D56" s="164" t="str">
        <f t="shared" ref="D56:E56" si="22">D31</f>
        <v/>
      </c>
      <c r="E56" s="156" t="str">
        <f t="shared" si="22"/>
        <v/>
      </c>
      <c r="F56" s="38"/>
      <c r="G56" s="156" t="str">
        <f>IF(VLOOKUP($G$8&amp;IF($C56&lt;10,"0","")&amp;$C56,'kijkglas PO'!$A$11:$U$653,1)=$G$8&amp;IF($C56&lt;10,"0","")&amp;$C56,VLOOKUP($G$8&amp;IF($C56&lt;10,"0","")&amp;$C56,'kijkglas PO'!$A$11:$U$653,13),"")</f>
        <v/>
      </c>
      <c r="H56" s="156" t="str">
        <f>IF(VLOOKUP($G$8&amp;IF($C56&lt;10,"0","")&amp;$C56,'kijkglas PO'!$A$11:$U$653,1)=$G$8&amp;IF($C56&lt;10,"0","")&amp;$C56,VLOOKUP($G$8&amp;IF($C56&lt;10,"0","")&amp;$C56,'kijkglas PO'!$A$11:$U$653,14),"")</f>
        <v/>
      </c>
      <c r="I56" s="156" t="str">
        <f>IF(VLOOKUP($G$8&amp;IF($C56&lt;10,"0","")&amp;$C56,'kijkglas PO'!$A$11:$U$653,1)=$G$8&amp;IF($C56&lt;10,"0","")&amp;$C56,VLOOKUP($G$8&amp;IF($C56&lt;10,"0","")&amp;$C56,'kijkglas PO'!$A$11:$U$735,15),"")</f>
        <v/>
      </c>
      <c r="J56" s="156">
        <f t="shared" si="8"/>
        <v>0</v>
      </c>
      <c r="K56" s="37"/>
      <c r="L56" s="156" t="str">
        <f>IF(VLOOKUP($G$8&amp;IF($C56&lt;10,"0","")&amp;$C56,'kijkglas PO'!$A$11:$U$653,1)=$G$8&amp;IF($C56&lt;10,"0","")&amp;$C56,VLOOKUP($G$8&amp;IF($C56&lt;10,"0","")&amp;$C56,'kijkglas PO'!$A$11:$U$735,17),"")</f>
        <v/>
      </c>
      <c r="M56" s="156" t="str">
        <f>IF(VLOOKUP($G$8&amp;IF($C56&lt;10,"0","")&amp;$C56,'kijkglas PO'!$A$11:$U$653,1)=$G$8&amp;IF($C56&lt;10,"0","")&amp;$C56,VLOOKUP($G$8&amp;IF($C56&lt;10,"0","")&amp;$C56,'kijkglas PO'!$A$11:$U$653,18),"")</f>
        <v/>
      </c>
      <c r="N56" s="156" t="str">
        <f>IF(VLOOKUP($G$8&amp;IF($C56&lt;10,"0","")&amp;$C56,'kijkglas PO'!$A$11:$U$653,1)=$G$8&amp;IF($C56&lt;10,"0","")&amp;$C56,VLOOKUP($G$8&amp;IF($C56&lt;10,"0","")&amp;$C56,'kijkglas PO'!$A$11:$U$653,19),"")</f>
        <v/>
      </c>
      <c r="O56" s="156">
        <f t="shared" si="9"/>
        <v>0</v>
      </c>
      <c r="P56" s="156" t="str">
        <f>IF(IF(VLOOKUP($G$8&amp;IF($C56&lt;10,"0","")&amp;$C56,'kijkglas PO'!$A$11:$U$653,1)=$G$8&amp;IF($C56&lt;10,"0","")&amp;$C56,VLOOKUP($G$8&amp;IF($C56&lt;10,"0","")&amp;$C56,'kijkglas PO'!$A$11:$U$653,21),0)=1,"ja","nee")</f>
        <v>nee</v>
      </c>
      <c r="Q56" s="37"/>
      <c r="R56" s="157">
        <f>(J56-O56)*(tab!$C$20*tab!$E$8+tab!$D$23)</f>
        <v>0</v>
      </c>
      <c r="S56" s="157">
        <f>IF(AND(J56=0,O56=0),0,(G56-L56)*tab!$E$30+(H56-M56)*tab!$F$30+(I56-N56)*tab!$G$30)</f>
        <v>0</v>
      </c>
      <c r="T56" s="157">
        <f t="shared" si="5"/>
        <v>0</v>
      </c>
      <c r="U56" s="73" t="str">
        <f t="shared" si="10"/>
        <v>ja</v>
      </c>
      <c r="V56" s="157">
        <f>IF(U56="nee",0,(J56-O56)*(tab!$C$44))</f>
        <v>0</v>
      </c>
      <c r="W56" s="157">
        <f>IF(U56="nee",0,IF(AND(J56=0,O56=0),0,(G56-L56)*tab!$G$44+(H56-M56)*tab!$H$44+(I56-N56)*tab!$I$44))</f>
        <v>0</v>
      </c>
      <c r="X56" s="157">
        <f t="shared" si="11"/>
        <v>0</v>
      </c>
      <c r="Y56" s="3"/>
      <c r="Z56" s="18"/>
    </row>
    <row r="57" spans="2:26" ht="12" customHeight="1" x14ac:dyDescent="0.2">
      <c r="B57" s="16"/>
      <c r="C57" s="1">
        <v>14</v>
      </c>
      <c r="D57" s="164" t="str">
        <f t="shared" ref="D57:E57" si="23">D32</f>
        <v/>
      </c>
      <c r="E57" s="156" t="str">
        <f t="shared" si="23"/>
        <v/>
      </c>
      <c r="F57" s="38"/>
      <c r="G57" s="156" t="str">
        <f>IF(VLOOKUP($G$8&amp;IF($C57&lt;10,"0","")&amp;$C57,'kijkglas PO'!$A$11:$U$653,1)=$G$8&amp;IF($C57&lt;10,"0","")&amp;$C57,VLOOKUP($G$8&amp;IF($C57&lt;10,"0","")&amp;$C57,'kijkglas PO'!$A$11:$U$653,13),"")</f>
        <v/>
      </c>
      <c r="H57" s="156" t="str">
        <f>IF(VLOOKUP($G$8&amp;IF($C57&lt;10,"0","")&amp;$C57,'kijkglas PO'!$A$11:$U$653,1)=$G$8&amp;IF($C57&lt;10,"0","")&amp;$C57,VLOOKUP($G$8&amp;IF($C57&lt;10,"0","")&amp;$C57,'kijkglas PO'!$A$11:$U$653,14),"")</f>
        <v/>
      </c>
      <c r="I57" s="156" t="str">
        <f>IF(VLOOKUP($G$8&amp;IF($C57&lt;10,"0","")&amp;$C57,'kijkglas PO'!$A$11:$U$653,1)=$G$8&amp;IF($C57&lt;10,"0","")&amp;$C57,VLOOKUP($G$8&amp;IF($C57&lt;10,"0","")&amp;$C57,'kijkglas PO'!$A$11:$U$735,15),"")</f>
        <v/>
      </c>
      <c r="J57" s="156">
        <f t="shared" si="8"/>
        <v>0</v>
      </c>
      <c r="K57" s="37"/>
      <c r="L57" s="156" t="str">
        <f>IF(VLOOKUP($G$8&amp;IF($C57&lt;10,"0","")&amp;$C57,'kijkglas PO'!$A$11:$U$653,1)=$G$8&amp;IF($C57&lt;10,"0","")&amp;$C57,VLOOKUP($G$8&amp;IF($C57&lt;10,"0","")&amp;$C57,'kijkglas PO'!$A$11:$U$735,17),"")</f>
        <v/>
      </c>
      <c r="M57" s="156" t="str">
        <f>IF(VLOOKUP($G$8&amp;IF($C57&lt;10,"0","")&amp;$C57,'kijkglas PO'!$A$11:$U$653,1)=$G$8&amp;IF($C57&lt;10,"0","")&amp;$C57,VLOOKUP($G$8&amp;IF($C57&lt;10,"0","")&amp;$C57,'kijkglas PO'!$A$11:$U$653,18),"")</f>
        <v/>
      </c>
      <c r="N57" s="156" t="str">
        <f>IF(VLOOKUP($G$8&amp;IF($C57&lt;10,"0","")&amp;$C57,'kijkglas PO'!$A$11:$U$653,1)=$G$8&amp;IF($C57&lt;10,"0","")&amp;$C57,VLOOKUP($G$8&amp;IF($C57&lt;10,"0","")&amp;$C57,'kijkglas PO'!$A$11:$U$653,19),"")</f>
        <v/>
      </c>
      <c r="O57" s="156">
        <f t="shared" si="9"/>
        <v>0</v>
      </c>
      <c r="P57" s="156" t="str">
        <f>IF(IF(VLOOKUP($G$8&amp;IF($C57&lt;10,"0","")&amp;$C57,'kijkglas PO'!$A$11:$U$653,1)=$G$8&amp;IF($C57&lt;10,"0","")&amp;$C57,VLOOKUP($G$8&amp;IF($C57&lt;10,"0","")&amp;$C57,'kijkglas PO'!$A$11:$U$653,21),0)=1,"ja","nee")</f>
        <v>nee</v>
      </c>
      <c r="Q57" s="37"/>
      <c r="R57" s="157">
        <f>(J57-O57)*(tab!$C$20*tab!$E$8+tab!$D$23)</f>
        <v>0</v>
      </c>
      <c r="S57" s="157">
        <f>IF(AND(J57=0,O57=0),0,(G57-L57)*tab!$E$30+(H57-M57)*tab!$F$30+(I57-N57)*tab!$G$30)</f>
        <v>0</v>
      </c>
      <c r="T57" s="157">
        <f t="shared" si="5"/>
        <v>0</v>
      </c>
      <c r="U57" s="73" t="str">
        <f t="shared" si="10"/>
        <v>ja</v>
      </c>
      <c r="V57" s="157">
        <f>IF(U57="nee",0,(J57-O57)*(tab!$C$44))</f>
        <v>0</v>
      </c>
      <c r="W57" s="157">
        <f>IF(U57="nee",0,IF(AND(J57=0,O57=0),0,(G57-L57)*tab!$G$44+(H57-M57)*tab!$H$44+(I57-N57)*tab!$I$44))</f>
        <v>0</v>
      </c>
      <c r="X57" s="157">
        <f t="shared" si="11"/>
        <v>0</v>
      </c>
      <c r="Y57" s="3"/>
      <c r="Z57" s="18"/>
    </row>
    <row r="58" spans="2:26" ht="12" customHeight="1" x14ac:dyDescent="0.2">
      <c r="B58" s="16"/>
      <c r="C58" s="1">
        <v>15</v>
      </c>
      <c r="D58" s="164" t="str">
        <f t="shared" ref="D58:E58" si="24">D33</f>
        <v/>
      </c>
      <c r="E58" s="156" t="str">
        <f t="shared" si="24"/>
        <v/>
      </c>
      <c r="F58" s="38"/>
      <c r="G58" s="156" t="str">
        <f>IF(VLOOKUP($G$8&amp;IF($C58&lt;10,"0","")&amp;$C58,'kijkglas PO'!$A$11:$U$653,1)=$G$8&amp;IF($C58&lt;10,"0","")&amp;$C58,VLOOKUP($G$8&amp;IF($C58&lt;10,"0","")&amp;$C58,'kijkglas PO'!$A$11:$U$653,13),"")</f>
        <v/>
      </c>
      <c r="H58" s="156" t="str">
        <f>IF(VLOOKUP($G$8&amp;IF($C58&lt;10,"0","")&amp;$C58,'kijkglas PO'!$A$11:$U$653,1)=$G$8&amp;IF($C58&lt;10,"0","")&amp;$C58,VLOOKUP($G$8&amp;IF($C58&lt;10,"0","")&amp;$C58,'kijkglas PO'!$A$11:$U$653,14),"")</f>
        <v/>
      </c>
      <c r="I58" s="156" t="str">
        <f>IF(VLOOKUP($G$8&amp;IF($C58&lt;10,"0","")&amp;$C58,'kijkglas PO'!$A$11:$U$653,1)=$G$8&amp;IF($C58&lt;10,"0","")&amp;$C58,VLOOKUP($G$8&amp;IF($C58&lt;10,"0","")&amp;$C58,'kijkglas PO'!$A$11:$U$735,15),"")</f>
        <v/>
      </c>
      <c r="J58" s="156">
        <f t="shared" si="8"/>
        <v>0</v>
      </c>
      <c r="K58" s="37"/>
      <c r="L58" s="156" t="str">
        <f>IF(VLOOKUP($G$8&amp;IF($C58&lt;10,"0","")&amp;$C58,'kijkglas PO'!$A$11:$U$653,1)=$G$8&amp;IF($C58&lt;10,"0","")&amp;$C58,VLOOKUP($G$8&amp;IF($C58&lt;10,"0","")&amp;$C58,'kijkglas PO'!$A$11:$U$735,17),"")</f>
        <v/>
      </c>
      <c r="M58" s="156" t="str">
        <f>IF(VLOOKUP($G$8&amp;IF($C58&lt;10,"0","")&amp;$C58,'kijkglas PO'!$A$11:$U$653,1)=$G$8&amp;IF($C58&lt;10,"0","")&amp;$C58,VLOOKUP($G$8&amp;IF($C58&lt;10,"0","")&amp;$C58,'kijkglas PO'!$A$11:$U$653,18),"")</f>
        <v/>
      </c>
      <c r="N58" s="156" t="str">
        <f>IF(VLOOKUP($G$8&amp;IF($C58&lt;10,"0","")&amp;$C58,'kijkglas PO'!$A$11:$U$653,1)=$G$8&amp;IF($C58&lt;10,"0","")&amp;$C58,VLOOKUP($G$8&amp;IF($C58&lt;10,"0","")&amp;$C58,'kijkglas PO'!$A$11:$U$653,19),"")</f>
        <v/>
      </c>
      <c r="O58" s="156">
        <f t="shared" si="9"/>
        <v>0</v>
      </c>
      <c r="P58" s="156" t="str">
        <f>IF(IF(VLOOKUP($G$8&amp;IF($C58&lt;10,"0","")&amp;$C58,'kijkglas PO'!$A$11:$U$653,1)=$G$8&amp;IF($C58&lt;10,"0","")&amp;$C58,VLOOKUP($G$8&amp;IF($C58&lt;10,"0","")&amp;$C58,'kijkglas PO'!$A$11:$U$653,21),0)=1,"ja","nee")</f>
        <v>nee</v>
      </c>
      <c r="Q58" s="37"/>
      <c r="R58" s="157">
        <f>(J58-O58)*(tab!$C$20*tab!$E$8+tab!$D$23)</f>
        <v>0</v>
      </c>
      <c r="S58" s="157">
        <f>IF(AND(J58=0,O58=0),0,(G58-L58)*tab!$E$30+(H58-M58)*tab!$F$30+(I58-N58)*tab!$G$30)</f>
        <v>0</v>
      </c>
      <c r="T58" s="157">
        <f t="shared" si="5"/>
        <v>0</v>
      </c>
      <c r="U58" s="73" t="str">
        <f t="shared" si="10"/>
        <v>ja</v>
      </c>
      <c r="V58" s="157">
        <f>IF(U58="nee",0,(J58-O58)*(tab!$C$44))</f>
        <v>0</v>
      </c>
      <c r="W58" s="157">
        <f>IF(U58="nee",0,IF(AND(J58=0,O58=0),0,(G58-L58)*tab!$G$44+(H58-M58)*tab!$H$44+(I58-N58)*tab!$I$44))</f>
        <v>0</v>
      </c>
      <c r="X58" s="157">
        <f t="shared" si="11"/>
        <v>0</v>
      </c>
      <c r="Y58" s="3"/>
      <c r="Z58" s="18"/>
    </row>
    <row r="59" spans="2:26" ht="12" customHeight="1" x14ac:dyDescent="0.2">
      <c r="B59" s="16"/>
      <c r="C59" s="1">
        <v>16</v>
      </c>
      <c r="D59" s="164" t="str">
        <f t="shared" ref="D59:E59" si="25">D34</f>
        <v/>
      </c>
      <c r="E59" s="156" t="str">
        <f t="shared" si="25"/>
        <v/>
      </c>
      <c r="F59" s="38"/>
      <c r="G59" s="156" t="str">
        <f>IF(VLOOKUP($G$8&amp;IF($C59&lt;10,"0","")&amp;$C59,'kijkglas PO'!$A$11:$U$653,1)=$G$8&amp;IF($C59&lt;10,"0","")&amp;$C59,VLOOKUP($G$8&amp;IF($C59&lt;10,"0","")&amp;$C59,'kijkglas PO'!$A$11:$U$653,13),"")</f>
        <v/>
      </c>
      <c r="H59" s="156" t="str">
        <f>IF(VLOOKUP($G$8&amp;IF($C59&lt;10,"0","")&amp;$C59,'kijkglas PO'!$A$11:$U$653,1)=$G$8&amp;IF($C59&lt;10,"0","")&amp;$C59,VLOOKUP($G$8&amp;IF($C59&lt;10,"0","")&amp;$C59,'kijkglas PO'!$A$11:$U$653,14),"")</f>
        <v/>
      </c>
      <c r="I59" s="156" t="str">
        <f>IF(VLOOKUP($G$8&amp;IF($C59&lt;10,"0","")&amp;$C59,'kijkglas PO'!$A$11:$U$653,1)=$G$8&amp;IF($C59&lt;10,"0","")&amp;$C59,VLOOKUP($G$8&amp;IF($C59&lt;10,"0","")&amp;$C59,'kijkglas PO'!$A$11:$U$735,15),"")</f>
        <v/>
      </c>
      <c r="J59" s="156">
        <f t="shared" si="8"/>
        <v>0</v>
      </c>
      <c r="K59" s="37"/>
      <c r="L59" s="156" t="str">
        <f>IF(VLOOKUP($G$8&amp;IF($C59&lt;10,"0","")&amp;$C59,'kijkglas PO'!$A$11:$U$653,1)=$G$8&amp;IF($C59&lt;10,"0","")&amp;$C59,VLOOKUP($G$8&amp;IF($C59&lt;10,"0","")&amp;$C59,'kijkglas PO'!$A$11:$U$735,17),"")</f>
        <v/>
      </c>
      <c r="M59" s="156" t="str">
        <f>IF(VLOOKUP($G$8&amp;IF($C59&lt;10,"0","")&amp;$C59,'kijkglas PO'!$A$11:$U$653,1)=$G$8&amp;IF($C59&lt;10,"0","")&amp;$C59,VLOOKUP($G$8&amp;IF($C59&lt;10,"0","")&amp;$C59,'kijkglas PO'!$A$11:$U$653,18),"")</f>
        <v/>
      </c>
      <c r="N59" s="156" t="str">
        <f>IF(VLOOKUP($G$8&amp;IF($C59&lt;10,"0","")&amp;$C59,'kijkglas PO'!$A$11:$U$653,1)=$G$8&amp;IF($C59&lt;10,"0","")&amp;$C59,VLOOKUP($G$8&amp;IF($C59&lt;10,"0","")&amp;$C59,'kijkglas PO'!$A$11:$U$653,19),"")</f>
        <v/>
      </c>
      <c r="O59" s="156">
        <f t="shared" si="9"/>
        <v>0</v>
      </c>
      <c r="P59" s="156" t="str">
        <f>IF(IF(VLOOKUP($G$8&amp;IF($C59&lt;10,"0","")&amp;$C59,'kijkglas PO'!$A$11:$U$653,1)=$G$8&amp;IF($C59&lt;10,"0","")&amp;$C59,VLOOKUP($G$8&amp;IF($C59&lt;10,"0","")&amp;$C59,'kijkglas PO'!$A$11:$U$653,21),0)=1,"ja","nee")</f>
        <v>nee</v>
      </c>
      <c r="Q59" s="37"/>
      <c r="R59" s="157">
        <f>(J59-O59)*(tab!$C$20*tab!$E$8+tab!$D$23)</f>
        <v>0</v>
      </c>
      <c r="S59" s="157">
        <f>IF(AND(J59=0,O59=0),0,(G59-L59)*tab!$E$30+(H59-M59)*tab!$F$30+(I59-N59)*tab!$G$30)</f>
        <v>0</v>
      </c>
      <c r="T59" s="157">
        <f t="shared" si="5"/>
        <v>0</v>
      </c>
      <c r="U59" s="73" t="str">
        <f t="shared" si="10"/>
        <v>ja</v>
      </c>
      <c r="V59" s="157">
        <f>IF(U59="nee",0,(J59-O59)*(tab!$C$44))</f>
        <v>0</v>
      </c>
      <c r="W59" s="157">
        <f>IF(U59="nee",0,IF(AND(J59=0,O59=0),0,(G59-L59)*tab!$G$44+(H59-M59)*tab!$H$44+(I59-N59)*tab!$I$44))</f>
        <v>0</v>
      </c>
      <c r="X59" s="157">
        <f t="shared" si="11"/>
        <v>0</v>
      </c>
      <c r="Y59" s="3"/>
      <c r="Z59" s="18"/>
    </row>
    <row r="60" spans="2:26" ht="12" customHeight="1" x14ac:dyDescent="0.2">
      <c r="B60" s="16"/>
      <c r="C60" s="1">
        <v>17</v>
      </c>
      <c r="D60" s="164" t="str">
        <f t="shared" ref="D60:E60" si="26">D35</f>
        <v/>
      </c>
      <c r="E60" s="156" t="str">
        <f t="shared" si="26"/>
        <v/>
      </c>
      <c r="F60" s="38"/>
      <c r="G60" s="156" t="str">
        <f>IF(VLOOKUP($G$8&amp;IF($C60&lt;10,"0","")&amp;$C60,'kijkglas PO'!$A$11:$U$653,1)=$G$8&amp;IF($C60&lt;10,"0","")&amp;$C60,VLOOKUP($G$8&amp;IF($C60&lt;10,"0","")&amp;$C60,'kijkglas PO'!$A$11:$U$653,13),"")</f>
        <v/>
      </c>
      <c r="H60" s="156" t="str">
        <f>IF(VLOOKUP($G$8&amp;IF($C60&lt;10,"0","")&amp;$C60,'kijkglas PO'!$A$11:$U$653,1)=$G$8&amp;IF($C60&lt;10,"0","")&amp;$C60,VLOOKUP($G$8&amp;IF($C60&lt;10,"0","")&amp;$C60,'kijkglas PO'!$A$11:$U$653,14),"")</f>
        <v/>
      </c>
      <c r="I60" s="156" t="str">
        <f>IF(VLOOKUP($G$8&amp;IF($C60&lt;10,"0","")&amp;$C60,'kijkglas PO'!$A$11:$U$653,1)=$G$8&amp;IF($C60&lt;10,"0","")&amp;$C60,VLOOKUP($G$8&amp;IF($C60&lt;10,"0","")&amp;$C60,'kijkglas PO'!$A$11:$U$735,15),"")</f>
        <v/>
      </c>
      <c r="J60" s="156">
        <f t="shared" si="8"/>
        <v>0</v>
      </c>
      <c r="K60" s="37"/>
      <c r="L60" s="156" t="str">
        <f>IF(VLOOKUP($G$8&amp;IF($C60&lt;10,"0","")&amp;$C60,'kijkglas PO'!$A$11:$U$653,1)=$G$8&amp;IF($C60&lt;10,"0","")&amp;$C60,VLOOKUP($G$8&amp;IF($C60&lt;10,"0","")&amp;$C60,'kijkglas PO'!$A$11:$U$735,17),"")</f>
        <v/>
      </c>
      <c r="M60" s="156" t="str">
        <f>IF(VLOOKUP($G$8&amp;IF($C60&lt;10,"0","")&amp;$C60,'kijkglas PO'!$A$11:$U$653,1)=$G$8&amp;IF($C60&lt;10,"0","")&amp;$C60,VLOOKUP($G$8&amp;IF($C60&lt;10,"0","")&amp;$C60,'kijkglas PO'!$A$11:$U$653,18),"")</f>
        <v/>
      </c>
      <c r="N60" s="156" t="str">
        <f>IF(VLOOKUP($G$8&amp;IF($C60&lt;10,"0","")&amp;$C60,'kijkglas PO'!$A$11:$U$653,1)=$G$8&amp;IF($C60&lt;10,"0","")&amp;$C60,VLOOKUP($G$8&amp;IF($C60&lt;10,"0","")&amp;$C60,'kijkglas PO'!$A$11:$U$653,19),"")</f>
        <v/>
      </c>
      <c r="O60" s="156">
        <f t="shared" si="9"/>
        <v>0</v>
      </c>
      <c r="P60" s="156" t="str">
        <f>IF(IF(VLOOKUP($G$8&amp;IF($C60&lt;10,"0","")&amp;$C60,'kijkglas PO'!$A$11:$U$653,1)=$G$8&amp;IF($C60&lt;10,"0","")&amp;$C60,VLOOKUP($G$8&amp;IF($C60&lt;10,"0","")&amp;$C60,'kijkglas PO'!$A$11:$U$653,21),0)=1,"ja","nee")</f>
        <v>nee</v>
      </c>
      <c r="Q60" s="37"/>
      <c r="R60" s="157">
        <f>(J60-O60)*(tab!$C$20*tab!$E$8+tab!$D$23)</f>
        <v>0</v>
      </c>
      <c r="S60" s="157">
        <f>IF(AND(J60=0,O60=0),0,(G60-L60)*tab!$E$30+(H60-M60)*tab!$F$30+(I60-N60)*tab!$G$30)</f>
        <v>0</v>
      </c>
      <c r="T60" s="157">
        <f t="shared" si="5"/>
        <v>0</v>
      </c>
      <c r="U60" s="73" t="str">
        <f t="shared" si="10"/>
        <v>ja</v>
      </c>
      <c r="V60" s="157">
        <f>IF(U60="nee",0,(J60-O60)*(tab!$C$44))</f>
        <v>0</v>
      </c>
      <c r="W60" s="157">
        <f>IF(U60="nee",0,IF(AND(J60=0,O60=0),0,(G60-L60)*tab!$G$44+(H60-M60)*tab!$H$44+(I60-N60)*tab!$I$44))</f>
        <v>0</v>
      </c>
      <c r="X60" s="157">
        <f t="shared" si="11"/>
        <v>0</v>
      </c>
      <c r="Y60" s="3"/>
      <c r="Z60" s="18"/>
    </row>
    <row r="61" spans="2:26" ht="12" customHeight="1" x14ac:dyDescent="0.2">
      <c r="B61" s="16"/>
      <c r="C61" s="1">
        <v>18</v>
      </c>
      <c r="D61" s="164" t="str">
        <f t="shared" ref="D61:E61" si="27">D36</f>
        <v/>
      </c>
      <c r="E61" s="156" t="str">
        <f t="shared" si="27"/>
        <v/>
      </c>
      <c r="F61" s="38"/>
      <c r="G61" s="156" t="str">
        <f>IF(VLOOKUP($G$8&amp;IF($C61&lt;10,"0","")&amp;$C61,'kijkglas PO'!$A$11:$U$653,1)=$G$8&amp;IF($C61&lt;10,"0","")&amp;$C61,VLOOKUP($G$8&amp;IF($C61&lt;10,"0","")&amp;$C61,'kijkglas PO'!$A$11:$U$653,13),"")</f>
        <v/>
      </c>
      <c r="H61" s="156" t="str">
        <f>IF(VLOOKUP($G$8&amp;IF($C61&lt;10,"0","")&amp;$C61,'kijkglas PO'!$A$11:$U$653,1)=$G$8&amp;IF($C61&lt;10,"0","")&amp;$C61,VLOOKUP($G$8&amp;IF($C61&lt;10,"0","")&amp;$C61,'kijkglas PO'!$A$11:$U$653,14),"")</f>
        <v/>
      </c>
      <c r="I61" s="156" t="str">
        <f>IF(VLOOKUP($G$8&amp;IF($C61&lt;10,"0","")&amp;$C61,'kijkglas PO'!$A$11:$U$653,1)=$G$8&amp;IF($C61&lt;10,"0","")&amp;$C61,VLOOKUP($G$8&amp;IF($C61&lt;10,"0","")&amp;$C61,'kijkglas PO'!$A$11:$U$735,15),"")</f>
        <v/>
      </c>
      <c r="J61" s="156">
        <f t="shared" si="8"/>
        <v>0</v>
      </c>
      <c r="K61" s="37"/>
      <c r="L61" s="156" t="str">
        <f>IF(VLOOKUP($G$8&amp;IF($C61&lt;10,"0","")&amp;$C61,'kijkglas PO'!$A$11:$U$653,1)=$G$8&amp;IF($C61&lt;10,"0","")&amp;$C61,VLOOKUP($G$8&amp;IF($C61&lt;10,"0","")&amp;$C61,'kijkglas PO'!$A$11:$U$735,17),"")</f>
        <v/>
      </c>
      <c r="M61" s="156" t="str">
        <f>IF(VLOOKUP($G$8&amp;IF($C61&lt;10,"0","")&amp;$C61,'kijkglas PO'!$A$11:$U$653,1)=$G$8&amp;IF($C61&lt;10,"0","")&amp;$C61,VLOOKUP($G$8&amp;IF($C61&lt;10,"0","")&amp;$C61,'kijkglas PO'!$A$11:$U$653,18),"")</f>
        <v/>
      </c>
      <c r="N61" s="156" t="str">
        <f>IF(VLOOKUP($G$8&amp;IF($C61&lt;10,"0","")&amp;$C61,'kijkglas PO'!$A$11:$U$653,1)=$G$8&amp;IF($C61&lt;10,"0","")&amp;$C61,VLOOKUP($G$8&amp;IF($C61&lt;10,"0","")&amp;$C61,'kijkglas PO'!$A$11:$U$653,19),"")</f>
        <v/>
      </c>
      <c r="O61" s="156">
        <f t="shared" si="9"/>
        <v>0</v>
      </c>
      <c r="P61" s="156" t="str">
        <f>IF(IF(VLOOKUP($G$8&amp;IF($C61&lt;10,"0","")&amp;$C61,'kijkglas PO'!$A$11:$U$653,1)=$G$8&amp;IF($C61&lt;10,"0","")&amp;$C61,VLOOKUP($G$8&amp;IF($C61&lt;10,"0","")&amp;$C61,'kijkglas PO'!$A$11:$U$653,21),0)=1,"ja","nee")</f>
        <v>nee</v>
      </c>
      <c r="Q61" s="37"/>
      <c r="R61" s="157">
        <f>(J61-O61)*(tab!$C$20*tab!$E$8+tab!$D$23)</f>
        <v>0</v>
      </c>
      <c r="S61" s="157">
        <f>IF(AND(J61=0,O61=0),0,(G61-L61)*tab!$E$30+(H61-M61)*tab!$F$30+(I61-N61)*tab!$G$30)</f>
        <v>0</v>
      </c>
      <c r="T61" s="157">
        <f t="shared" si="5"/>
        <v>0</v>
      </c>
      <c r="U61" s="73" t="str">
        <f t="shared" si="10"/>
        <v>ja</v>
      </c>
      <c r="V61" s="157">
        <f>IF(U61="nee",0,(J61-O61)*(tab!$C$44))</f>
        <v>0</v>
      </c>
      <c r="W61" s="157">
        <f>IF(U61="nee",0,IF(AND(J61=0,O61=0),0,(G61-L61)*tab!$G$44+(H61-M61)*tab!$H$44+(I61-N61)*tab!$I$44))</f>
        <v>0</v>
      </c>
      <c r="X61" s="157">
        <f t="shared" si="11"/>
        <v>0</v>
      </c>
      <c r="Y61" s="3"/>
      <c r="Z61" s="18"/>
    </row>
    <row r="62" spans="2:26" ht="12" customHeight="1" x14ac:dyDescent="0.2">
      <c r="B62" s="16"/>
      <c r="C62" s="1">
        <v>19</v>
      </c>
      <c r="D62" s="164" t="str">
        <f t="shared" ref="D62:E62" si="28">D37</f>
        <v/>
      </c>
      <c r="E62" s="156" t="str">
        <f t="shared" si="28"/>
        <v/>
      </c>
      <c r="F62" s="38"/>
      <c r="G62" s="156" t="str">
        <f>IF(VLOOKUP($G$8&amp;IF($C62&lt;10,"0","")&amp;$C62,'kijkglas PO'!$A$11:$U$653,1)=$G$8&amp;IF($C62&lt;10,"0","")&amp;$C62,VLOOKUP($G$8&amp;IF($C62&lt;10,"0","")&amp;$C62,'kijkglas PO'!$A$11:$U$653,13),"")</f>
        <v/>
      </c>
      <c r="H62" s="156" t="str">
        <f>IF(VLOOKUP($G$8&amp;IF($C62&lt;10,"0","")&amp;$C62,'kijkglas PO'!$A$11:$U$653,1)=$G$8&amp;IF($C62&lt;10,"0","")&amp;$C62,VLOOKUP($G$8&amp;IF($C62&lt;10,"0","")&amp;$C62,'kijkglas PO'!$A$11:$U$653,14),"")</f>
        <v/>
      </c>
      <c r="I62" s="156" t="str">
        <f>IF(VLOOKUP($G$8&amp;IF($C62&lt;10,"0","")&amp;$C62,'kijkglas PO'!$A$11:$U$653,1)=$G$8&amp;IF($C62&lt;10,"0","")&amp;$C62,VLOOKUP($G$8&amp;IF($C62&lt;10,"0","")&amp;$C62,'kijkglas PO'!$A$11:$U$735,15),"")</f>
        <v/>
      </c>
      <c r="J62" s="156">
        <f t="shared" si="8"/>
        <v>0</v>
      </c>
      <c r="K62" s="37"/>
      <c r="L62" s="156" t="str">
        <f>IF(VLOOKUP($G$8&amp;IF($C62&lt;10,"0","")&amp;$C62,'kijkglas PO'!$A$11:$U$653,1)=$G$8&amp;IF($C62&lt;10,"0","")&amp;$C62,VLOOKUP($G$8&amp;IF($C62&lt;10,"0","")&amp;$C62,'kijkglas PO'!$A$11:$U$735,17),"")</f>
        <v/>
      </c>
      <c r="M62" s="156" t="str">
        <f>IF(VLOOKUP($G$8&amp;IF($C62&lt;10,"0","")&amp;$C62,'kijkglas PO'!$A$11:$U$653,1)=$G$8&amp;IF($C62&lt;10,"0","")&amp;$C62,VLOOKUP($G$8&amp;IF($C62&lt;10,"0","")&amp;$C62,'kijkglas PO'!$A$11:$U$653,18),"")</f>
        <v/>
      </c>
      <c r="N62" s="156" t="str">
        <f>IF(VLOOKUP($G$8&amp;IF($C62&lt;10,"0","")&amp;$C62,'kijkglas PO'!$A$11:$U$653,1)=$G$8&amp;IF($C62&lt;10,"0","")&amp;$C62,VLOOKUP($G$8&amp;IF($C62&lt;10,"0","")&amp;$C62,'kijkglas PO'!$A$11:$U$653,19),"")</f>
        <v/>
      </c>
      <c r="O62" s="156">
        <f t="shared" si="9"/>
        <v>0</v>
      </c>
      <c r="P62" s="156" t="str">
        <f>IF(IF(VLOOKUP($G$8&amp;IF($C62&lt;10,"0","")&amp;$C62,'kijkglas PO'!$A$11:$U$653,1)=$G$8&amp;IF($C62&lt;10,"0","")&amp;$C62,VLOOKUP($G$8&amp;IF($C62&lt;10,"0","")&amp;$C62,'kijkglas PO'!$A$11:$U$653,21),0)=1,"ja","nee")</f>
        <v>nee</v>
      </c>
      <c r="Q62" s="37"/>
      <c r="R62" s="157">
        <f>(J62-O62)*(tab!$C$20*tab!$E$8+tab!$D$23)</f>
        <v>0</v>
      </c>
      <c r="S62" s="157">
        <f>IF(AND(J62=0,O62=0),0,(G62-L62)*tab!$E$30+(H62-M62)*tab!$F$30+(I62-N62)*tab!$G$30)</f>
        <v>0</v>
      </c>
      <c r="T62" s="157">
        <f t="shared" si="5"/>
        <v>0</v>
      </c>
      <c r="U62" s="73" t="str">
        <f t="shared" si="10"/>
        <v>ja</v>
      </c>
      <c r="V62" s="157">
        <f>IF(U62="nee",0,(J62-O62)*(tab!$C$44))</f>
        <v>0</v>
      </c>
      <c r="W62" s="157">
        <f>IF(U62="nee",0,IF(AND(J62=0,O62=0),0,(G62-L62)*tab!$G$44+(H62-M62)*tab!$H$44+(I62-N62)*tab!$I$44))</f>
        <v>0</v>
      </c>
      <c r="X62" s="157">
        <f t="shared" si="11"/>
        <v>0</v>
      </c>
      <c r="Y62" s="3"/>
      <c r="Z62" s="18"/>
    </row>
    <row r="63" spans="2:26" ht="12" customHeight="1" x14ac:dyDescent="0.2">
      <c r="B63" s="16"/>
      <c r="C63" s="1">
        <v>20</v>
      </c>
      <c r="D63" s="164" t="str">
        <f t="shared" ref="D63:E63" si="29">D38</f>
        <v/>
      </c>
      <c r="E63" s="156" t="str">
        <f t="shared" si="29"/>
        <v/>
      </c>
      <c r="F63" s="38"/>
      <c r="G63" s="156" t="str">
        <f>IF(VLOOKUP($G$8&amp;IF($C63&lt;10,"0","")&amp;$C63,'kijkglas PO'!$A$11:$U$653,1)=$G$8&amp;IF($C63&lt;10,"0","")&amp;$C63,VLOOKUP($G$8&amp;IF($C63&lt;10,"0","")&amp;$C63,'kijkglas PO'!$A$11:$U$653,13),"")</f>
        <v/>
      </c>
      <c r="H63" s="156" t="str">
        <f>IF(VLOOKUP($G$8&amp;IF($C63&lt;10,"0","")&amp;$C63,'kijkglas PO'!$A$11:$U$653,1)=$G$8&amp;IF($C63&lt;10,"0","")&amp;$C63,VLOOKUP($G$8&amp;IF($C63&lt;10,"0","")&amp;$C63,'kijkglas PO'!$A$11:$U$653,14),"")</f>
        <v/>
      </c>
      <c r="I63" s="156" t="str">
        <f>IF(VLOOKUP($G$8&amp;IF($C63&lt;10,"0","")&amp;$C63,'kijkglas PO'!$A$11:$U$653,1)=$G$8&amp;IF($C63&lt;10,"0","")&amp;$C63,VLOOKUP($G$8&amp;IF($C63&lt;10,"0","")&amp;$C63,'kijkglas PO'!$A$11:$U$735,15),"")</f>
        <v/>
      </c>
      <c r="J63" s="156">
        <f t="shared" si="8"/>
        <v>0</v>
      </c>
      <c r="K63" s="37"/>
      <c r="L63" s="156" t="str">
        <f>IF(VLOOKUP($G$8&amp;IF($C63&lt;10,"0","")&amp;$C63,'kijkglas PO'!$A$11:$U$653,1)=$G$8&amp;IF($C63&lt;10,"0","")&amp;$C63,VLOOKUP($G$8&amp;IF($C63&lt;10,"0","")&amp;$C63,'kijkglas PO'!$A$11:$U$735,17),"")</f>
        <v/>
      </c>
      <c r="M63" s="156" t="str">
        <f>IF(VLOOKUP($G$8&amp;IF($C63&lt;10,"0","")&amp;$C63,'kijkglas PO'!$A$11:$U$653,1)=$G$8&amp;IF($C63&lt;10,"0","")&amp;$C63,VLOOKUP($G$8&amp;IF($C63&lt;10,"0","")&amp;$C63,'kijkglas PO'!$A$11:$U$653,18),"")</f>
        <v/>
      </c>
      <c r="N63" s="156" t="str">
        <f>IF(VLOOKUP($G$8&amp;IF($C63&lt;10,"0","")&amp;$C63,'kijkglas PO'!$A$11:$U$653,1)=$G$8&amp;IF($C63&lt;10,"0","")&amp;$C63,VLOOKUP($G$8&amp;IF($C63&lt;10,"0","")&amp;$C63,'kijkglas PO'!$A$11:$U$653,19),"")</f>
        <v/>
      </c>
      <c r="O63" s="156">
        <f t="shared" si="9"/>
        <v>0</v>
      </c>
      <c r="P63" s="156" t="str">
        <f>IF(IF(VLOOKUP($G$8&amp;IF($C63&lt;10,"0","")&amp;$C63,'kijkglas PO'!$A$11:$U$653,1)=$G$8&amp;IF($C63&lt;10,"0","")&amp;$C63,VLOOKUP($G$8&amp;IF($C63&lt;10,"0","")&amp;$C63,'kijkglas PO'!$A$11:$U$653,21),0)=1,"ja","nee")</f>
        <v>nee</v>
      </c>
      <c r="Q63" s="37"/>
      <c r="R63" s="157">
        <f>(J63-O63)*(tab!$C$20*tab!$E$8+tab!$D$23)</f>
        <v>0</v>
      </c>
      <c r="S63" s="157">
        <f>IF(AND(J63=0,O63=0),0,(G63-L63)*tab!$E$30+(H63-M63)*tab!$F$30+(I63-N63)*tab!$G$30)</f>
        <v>0</v>
      </c>
      <c r="T63" s="157">
        <f t="shared" si="5"/>
        <v>0</v>
      </c>
      <c r="U63" s="73" t="str">
        <f t="shared" si="10"/>
        <v>ja</v>
      </c>
      <c r="V63" s="157">
        <f>IF(U63="nee",0,(J63-O63)*(tab!$C$44))</f>
        <v>0</v>
      </c>
      <c r="W63" s="157">
        <f>IF(U63="nee",0,IF(AND(J63=0,O63=0),0,(G63-L63)*tab!$G$44+(H63-M63)*tab!$H$44+(I63-N63)*tab!$I$44))</f>
        <v>0</v>
      </c>
      <c r="X63" s="157">
        <f t="shared" si="11"/>
        <v>0</v>
      </c>
      <c r="Y63" s="3"/>
      <c r="Z63" s="18"/>
    </row>
    <row r="64" spans="2:26" s="77" customFormat="1" ht="12" customHeight="1" x14ac:dyDescent="0.2">
      <c r="B64" s="63"/>
      <c r="C64" s="57"/>
      <c r="D64" s="67"/>
      <c r="E64" s="67"/>
      <c r="F64" s="81"/>
      <c r="G64" s="82">
        <f>SUM(G44:G63)</f>
        <v>2</v>
      </c>
      <c r="H64" s="82">
        <f>SUM(H44:H63)</f>
        <v>1</v>
      </c>
      <c r="I64" s="82">
        <f>SUM(I44:I63)</f>
        <v>0</v>
      </c>
      <c r="J64" s="82">
        <f>SUM(J44:J63)</f>
        <v>3</v>
      </c>
      <c r="K64" s="83"/>
      <c r="L64" s="82">
        <f>SUM(L44:L63)</f>
        <v>2</v>
      </c>
      <c r="M64" s="82">
        <f>SUM(M44:M63)</f>
        <v>0</v>
      </c>
      <c r="N64" s="82">
        <f>SUM(N44:N63)</f>
        <v>0</v>
      </c>
      <c r="O64" s="82">
        <f>SUM(O44:O63)</f>
        <v>2</v>
      </c>
      <c r="P64" s="83"/>
      <c r="Q64" s="83"/>
      <c r="R64" s="129"/>
      <c r="S64" s="129"/>
      <c r="T64" s="130">
        <f>SUM(T44:T63)</f>
        <v>39543.348848000001</v>
      </c>
      <c r="U64" s="83"/>
      <c r="V64" s="129"/>
      <c r="W64" s="129"/>
      <c r="X64" s="130">
        <f>SUM(X44:X63)</f>
        <v>3618.13</v>
      </c>
      <c r="Y64" s="60"/>
      <c r="Z64" s="61"/>
    </row>
    <row r="65" spans="2:26" ht="12" customHeight="1" x14ac:dyDescent="0.2">
      <c r="B65" s="16"/>
      <c r="C65" s="1"/>
      <c r="D65" s="34"/>
      <c r="E65" s="34"/>
      <c r="F65" s="39"/>
      <c r="G65" s="76"/>
      <c r="H65" s="76"/>
      <c r="I65" s="76"/>
      <c r="J65" s="41"/>
      <c r="K65" s="41"/>
      <c r="L65" s="76"/>
      <c r="M65" s="76"/>
      <c r="N65" s="76"/>
      <c r="O65" s="41"/>
      <c r="P65" s="41"/>
      <c r="Q65" s="41"/>
      <c r="R65" s="133"/>
      <c r="S65" s="133"/>
      <c r="T65" s="133"/>
      <c r="U65" s="41"/>
      <c r="V65" s="133"/>
      <c r="W65" s="133"/>
      <c r="X65" s="133"/>
      <c r="Y65" s="3"/>
      <c r="Z65" s="18"/>
    </row>
    <row r="66" spans="2:26" s="96" customFormat="1" ht="12" customHeight="1" x14ac:dyDescent="0.2">
      <c r="B66" s="54"/>
      <c r="C66" s="94"/>
      <c r="D66" s="93" t="s">
        <v>55</v>
      </c>
      <c r="E66" s="21"/>
      <c r="F66" s="4"/>
      <c r="G66" s="97"/>
      <c r="H66" s="97"/>
      <c r="I66" s="97"/>
      <c r="J66" s="97"/>
      <c r="K66" s="97"/>
      <c r="L66" s="97"/>
      <c r="M66" s="97"/>
      <c r="N66" s="97"/>
      <c r="O66" s="97"/>
      <c r="P66" s="144"/>
      <c r="Q66" s="144"/>
      <c r="R66" s="131"/>
      <c r="S66" s="131"/>
      <c r="T66" s="131"/>
      <c r="U66" s="97"/>
      <c r="V66" s="131"/>
      <c r="W66" s="131"/>
      <c r="X66" s="131"/>
      <c r="Y66" s="4"/>
      <c r="Z66" s="55"/>
    </row>
    <row r="67" spans="2:26" ht="12" customHeight="1" x14ac:dyDescent="0.2">
      <c r="B67" s="16"/>
      <c r="C67" s="75"/>
      <c r="D67" s="34" t="s">
        <v>48</v>
      </c>
      <c r="E67" s="22"/>
      <c r="F67" s="21"/>
      <c r="G67" s="28" t="s">
        <v>83</v>
      </c>
      <c r="H67" s="24"/>
      <c r="I67" s="24"/>
      <c r="J67" s="24"/>
      <c r="K67" s="24"/>
      <c r="L67" s="28" t="s">
        <v>84</v>
      </c>
      <c r="M67" s="24"/>
      <c r="N67" s="24"/>
      <c r="O67" s="35"/>
      <c r="P67" s="154"/>
      <c r="Q67" s="154"/>
      <c r="R67" s="126" t="s">
        <v>49</v>
      </c>
      <c r="S67" s="126"/>
      <c r="T67" s="132" t="s">
        <v>50</v>
      </c>
      <c r="U67" s="64"/>
      <c r="V67" s="132"/>
      <c r="W67" s="132"/>
      <c r="X67" s="132"/>
      <c r="Y67" s="42"/>
      <c r="Z67" s="15"/>
    </row>
    <row r="68" spans="2:26" ht="12" customHeight="1" x14ac:dyDescent="0.2">
      <c r="B68" s="16"/>
      <c r="C68" s="1"/>
      <c r="D68" s="34" t="s">
        <v>51</v>
      </c>
      <c r="E68" s="28" t="s">
        <v>52</v>
      </c>
      <c r="F68" s="34"/>
      <c r="G68" s="37" t="s">
        <v>15</v>
      </c>
      <c r="H68" s="37" t="s">
        <v>16</v>
      </c>
      <c r="I68" s="37" t="s">
        <v>17</v>
      </c>
      <c r="J68" s="37" t="s">
        <v>53</v>
      </c>
      <c r="K68" s="37"/>
      <c r="L68" s="37" t="s">
        <v>15</v>
      </c>
      <c r="M68" s="37" t="s">
        <v>16</v>
      </c>
      <c r="N68" s="37" t="s">
        <v>17</v>
      </c>
      <c r="O68" s="37" t="s">
        <v>53</v>
      </c>
      <c r="P68" s="58" t="s">
        <v>96</v>
      </c>
      <c r="Q68" s="58"/>
      <c r="R68" s="124" t="s">
        <v>58</v>
      </c>
      <c r="S68" s="124" t="s">
        <v>59</v>
      </c>
      <c r="T68" s="128" t="s">
        <v>82</v>
      </c>
      <c r="U68" s="58"/>
      <c r="V68" s="128"/>
      <c r="W68" s="128"/>
      <c r="X68" s="128"/>
      <c r="Y68" s="3"/>
      <c r="Z68" s="18"/>
    </row>
    <row r="69" spans="2:26" ht="12" customHeight="1" x14ac:dyDescent="0.2">
      <c r="B69" s="16"/>
      <c r="C69" s="1">
        <v>1</v>
      </c>
      <c r="D69" s="164" t="str">
        <f>IF(E69="","",VLOOKUP(E69,'SWV gegevens'!$F$2:$G$76,2))</f>
        <v>SWV VO Oost-IJsselmonde/West-Alblasserwaard</v>
      </c>
      <c r="E69" s="156" t="str">
        <f>IF(VLOOKUP($G$8&amp;IF($C69&lt;10,"0","")&amp;$C69,'kijkglas VO'!$A$11:$M$755,1)=$G$8&amp;IF($C69&lt;10,"0","")&amp;$C69,VLOOKUP($G$8&amp;IF($C69&lt;10,"0","")&amp;$C69,'kijkglas VO'!$A$11:$M$755,4),"")</f>
        <v>VO2813</v>
      </c>
      <c r="F69" s="38"/>
      <c r="G69" s="156">
        <f>IF(VLOOKUP($G$8&amp;IF($C69&lt;10,"0","")&amp;$C69,'kijkglas VO'!$A$11:$M$755,1)=$G$8&amp;IF($C69&lt;10,"0","")&amp;$C69,VLOOKUP($G$8&amp;IF($C69&lt;10,"0","")&amp;$C69,'kijkglas VO'!$A$11:$M$747,5),"")</f>
        <v>0</v>
      </c>
      <c r="H69" s="156">
        <f>IF(VLOOKUP($G$8&amp;IF($C69&lt;10,"0","")&amp;$C69,'kijkglas VO'!$A$11:$M$755,1)=$G$8&amp;IF($C69&lt;10,"0","")&amp;$C69,VLOOKUP($G$8&amp;IF($C69&lt;10,"0","")&amp;$C69,'kijkglas VO'!$A$11:$M$755,6),"")</f>
        <v>0</v>
      </c>
      <c r="I69" s="156">
        <f>IF(VLOOKUP($G$8&amp;IF($C69&lt;10,"0","")&amp;$C69,'kijkglas VO'!$A$11:$M$755,1)=$G$8&amp;IF($C69&lt;10,"0","")&amp;$C69,VLOOKUP($G$8&amp;IF($C69&lt;10,"0","")&amp;$C69,'kijkglas VO'!$A$11:$M$755,7),"")</f>
        <v>0</v>
      </c>
      <c r="J69" s="156">
        <f>SUM(G69:I69)</f>
        <v>0</v>
      </c>
      <c r="K69" s="37"/>
      <c r="L69" s="156">
        <f>IF(VLOOKUP($G$8&amp;IF($C69&lt;10,"0","")&amp;$C69,'kijkglas VO'!$A$11:$M$755,1)=$G$8&amp;IF($C69&lt;10,"0","")&amp;$C69,VLOOKUP($G$8&amp;IF($C69&lt;10,"0","")&amp;$C69,'kijkglas VO'!$A$11:$M$755,9),"")</f>
        <v>1</v>
      </c>
      <c r="M69" s="156">
        <f>IF(VLOOKUP($G$8&amp;IF($C69&lt;10,"0","")&amp;$C69,'kijkglas VO'!$A$11:$M$755,1)=$G$8&amp;IF($C69&lt;10,"0","")&amp;$C69,VLOOKUP($G$8&amp;IF($C69&lt;10,"0","")&amp;$C69,'kijkglas VO'!$A$11:$M$755,10),"")</f>
        <v>0</v>
      </c>
      <c r="N69" s="156">
        <f>IF(VLOOKUP($G$8&amp;IF($C69&lt;10,"0","")&amp;$C69,'kijkglas VO'!$A$11:$M$755,1)=$G$8&amp;IF($C69&lt;10,"0","")&amp;$C69,VLOOKUP($G$8&amp;IF($C69&lt;10,"0","")&amp;$C69,'kijkglas VO'!$A$11:$M$755,11),"")</f>
        <v>0</v>
      </c>
      <c r="O69" s="156">
        <f>SUM(L69:N69)</f>
        <v>1</v>
      </c>
      <c r="P69" s="156" t="str">
        <f>IF(IF(VLOOKUP($G$8&amp;IF($C69&lt;10,"0","")&amp;$C69,'kijkglas VO'!$A$11:$M$755,1)=$G$8&amp;IF($C69&lt;10,"0","")&amp;$C69,VLOOKUP($G$8&amp;IF($C69&lt;10,"0","")&amp;$C69,'kijkglas VO'!$A$11:$M$755,13),0)=1,"ja","nee")</f>
        <v>nee</v>
      </c>
      <c r="Q69" s="37"/>
      <c r="R69" s="157">
        <f>(J69-O69)*(tab!$C$21*tab!$E$8+tab!$D$23)</f>
        <v>-7997.5105199999998</v>
      </c>
      <c r="S69" s="157">
        <f>IF(AND(J69=0,O69=0),0,(G69-L69)*tab!$E$31+(H69-M69)*tab!$F$31+(I69-N69)*tab!$G$31)</f>
        <v>-12291.88</v>
      </c>
      <c r="T69" s="157">
        <f t="shared" ref="T69" si="30">SUM(R69:S69)*IF(P69="ja",1,0)</f>
        <v>0</v>
      </c>
      <c r="U69" s="73" t="s">
        <v>46</v>
      </c>
      <c r="V69" s="157">
        <f>IF(U69="nee",0,(J69-O69)*(tab!$C$45))</f>
        <v>-1327.13</v>
      </c>
      <c r="W69" s="157">
        <f>IF(U69="nee",0,IF(AND(J69=0,O69=0),0,(G69-L69)*tab!$G$45+(H69-M69)*tab!$H$45+(I69-N69)*tab!$I$45))</f>
        <v>-675.02</v>
      </c>
      <c r="X69" s="157">
        <f t="shared" ref="X69" si="31">SUM(V69:W69)*IF(P69="ja",1,0)</f>
        <v>0</v>
      </c>
      <c r="Y69" s="3"/>
      <c r="Z69" s="18"/>
    </row>
    <row r="70" spans="2:26" ht="12" customHeight="1" x14ac:dyDescent="0.2">
      <c r="B70" s="16"/>
      <c r="C70" s="1">
        <v>2</v>
      </c>
      <c r="D70" s="164" t="str">
        <f>IF(E70="","",VLOOKUP(E70,'SWV gegevens'!$F$2:$G$76,2))</f>
        <v/>
      </c>
      <c r="E70" s="156" t="str">
        <f>IF(VLOOKUP($G$8&amp;IF($C70&lt;10,"0","")&amp;$C70,'kijkglas VO'!$A$11:$M$755,1)=$G$8&amp;IF($C70&lt;10,"0","")&amp;$C70,VLOOKUP($G$8&amp;IF($C70&lt;10,"0","")&amp;$C70,'kijkglas VO'!$A$11:$M$755,4),"")</f>
        <v/>
      </c>
      <c r="F70" s="38"/>
      <c r="G70" s="156" t="str">
        <f>IF(VLOOKUP($G$8&amp;IF($C70&lt;10,"0","")&amp;$C70,'kijkglas VO'!$A$11:$M$755,1)=$G$8&amp;IF($C70&lt;10,"0","")&amp;$C70,VLOOKUP($G$8&amp;IF($C70&lt;10,"0","")&amp;$C70,'kijkglas VO'!$A$11:$M$747,5),"")</f>
        <v/>
      </c>
      <c r="H70" s="156" t="str">
        <f>IF(VLOOKUP($G$8&amp;IF($C70&lt;10,"0","")&amp;$C70,'kijkglas VO'!$A$11:$M$755,1)=$G$8&amp;IF($C70&lt;10,"0","")&amp;$C70,VLOOKUP($G$8&amp;IF($C70&lt;10,"0","")&amp;$C70,'kijkglas VO'!$A$11:$M$755,6),"")</f>
        <v/>
      </c>
      <c r="I70" s="156" t="str">
        <f>IF(VLOOKUP($G$8&amp;IF($C70&lt;10,"0","")&amp;$C70,'kijkglas VO'!$A$11:$M$755,1)=$G$8&amp;IF($C70&lt;10,"0","")&amp;$C70,VLOOKUP($G$8&amp;IF($C70&lt;10,"0","")&amp;$C70,'kijkglas VO'!$A$11:$M$755,7),"")</f>
        <v/>
      </c>
      <c r="J70" s="156">
        <f t="shared" ref="J70:J108" si="32">SUM(G70:I70)</f>
        <v>0</v>
      </c>
      <c r="K70" s="37"/>
      <c r="L70" s="156" t="str">
        <f>IF(VLOOKUP($G$8&amp;IF($C70&lt;10,"0","")&amp;$C70,'kijkglas VO'!$A$11:$M$755,1)=$G$8&amp;IF($C70&lt;10,"0","")&amp;$C70,VLOOKUP($G$8&amp;IF($C70&lt;10,"0","")&amp;$C70,'kijkglas VO'!$A$11:$M$755,9),"")</f>
        <v/>
      </c>
      <c r="M70" s="156" t="str">
        <f>IF(VLOOKUP($G$8&amp;IF($C70&lt;10,"0","")&amp;$C70,'kijkglas VO'!$A$11:$M$755,1)=$G$8&amp;IF($C70&lt;10,"0","")&amp;$C70,VLOOKUP($G$8&amp;IF($C70&lt;10,"0","")&amp;$C70,'kijkglas VO'!$A$11:$M$755,10),"")</f>
        <v/>
      </c>
      <c r="N70" s="156" t="str">
        <f>IF(VLOOKUP($G$8&amp;IF($C70&lt;10,"0","")&amp;$C70,'kijkglas VO'!$A$11:$M$755,1)=$G$8&amp;IF($C70&lt;10,"0","")&amp;$C70,VLOOKUP($G$8&amp;IF($C70&lt;10,"0","")&amp;$C70,'kijkglas VO'!$A$11:$M$755,11),"")</f>
        <v/>
      </c>
      <c r="O70" s="156">
        <f t="shared" ref="O70:O108" si="33">SUM(L70:N70)</f>
        <v>0</v>
      </c>
      <c r="P70" s="156" t="str">
        <f>IF(IF(VLOOKUP($G$8&amp;IF($C70&lt;10,"0","")&amp;$C70,'kijkglas VO'!$A$11:$M$755,1)=$G$8&amp;IF($C70&lt;10,"0","")&amp;$C70,VLOOKUP($G$8&amp;IF($C70&lt;10,"0","")&amp;$C70,'kijkglas VO'!$A$11:$M$755,13),0)=1,"ja","nee")</f>
        <v>nee</v>
      </c>
      <c r="Q70" s="37"/>
      <c r="R70" s="157">
        <f>(J70-O70)*(tab!$C$21*tab!$E$8+tab!$D$23)</f>
        <v>0</v>
      </c>
      <c r="S70" s="157">
        <f>IF(AND(J70=0,O70=0),0,(G70-L70)*tab!$E$31+(H70-M70)*tab!$F$31+(I70-N70)*tab!$G$31)</f>
        <v>0</v>
      </c>
      <c r="T70" s="157">
        <f t="shared" ref="T70:T108" si="34">SUM(R70:S70)*IF(P70="ja",1,0)</f>
        <v>0</v>
      </c>
      <c r="U70" s="73" t="s">
        <v>46</v>
      </c>
      <c r="V70" s="157">
        <f>IF(U70="nee",0,(J70-O70)*(tab!$C$45))</f>
        <v>0</v>
      </c>
      <c r="W70" s="157">
        <f>IF(U70="nee",0,IF(AND(J70=0,O70=0),0,(G70-L70)*tab!$G$45+(H70-M70)*tab!$H$45+(I70-N70)*tab!$I$45))</f>
        <v>0</v>
      </c>
      <c r="X70" s="157">
        <f t="shared" ref="X70:X108" si="35">SUM(V70:W70)*IF(P70="ja",1,0)</f>
        <v>0</v>
      </c>
      <c r="Y70" s="3"/>
      <c r="Z70" s="18"/>
    </row>
    <row r="71" spans="2:26" ht="12" customHeight="1" x14ac:dyDescent="0.2">
      <c r="B71" s="16"/>
      <c r="C71" s="1">
        <v>3</v>
      </c>
      <c r="D71" s="164" t="str">
        <f>IF(E71="","",VLOOKUP(E71,'SWV gegevens'!$F$2:$G$76,2))</f>
        <v/>
      </c>
      <c r="E71" s="156" t="str">
        <f>IF(VLOOKUP($G$8&amp;IF($C71&lt;10,"0","")&amp;$C71,'kijkglas VO'!$A$11:$M$755,1)=$G$8&amp;IF($C71&lt;10,"0","")&amp;$C71,VLOOKUP($G$8&amp;IF($C71&lt;10,"0","")&amp;$C71,'kijkglas VO'!$A$11:$M$755,4),"")</f>
        <v/>
      </c>
      <c r="F71" s="38"/>
      <c r="G71" s="156" t="str">
        <f>IF(VLOOKUP($G$8&amp;IF($C71&lt;10,"0","")&amp;$C71,'kijkglas VO'!$A$11:$M$755,1)=$G$8&amp;IF($C71&lt;10,"0","")&amp;$C71,VLOOKUP($G$8&amp;IF($C71&lt;10,"0","")&amp;$C71,'kijkglas VO'!$A$11:$M$747,5),"")</f>
        <v/>
      </c>
      <c r="H71" s="156" t="str">
        <f>IF(VLOOKUP($G$8&amp;IF($C71&lt;10,"0","")&amp;$C71,'kijkglas VO'!$A$11:$M$755,1)=$G$8&amp;IF($C71&lt;10,"0","")&amp;$C71,VLOOKUP($G$8&amp;IF($C71&lt;10,"0","")&amp;$C71,'kijkglas VO'!$A$11:$M$755,6),"")</f>
        <v/>
      </c>
      <c r="I71" s="156" t="str">
        <f>IF(VLOOKUP($G$8&amp;IF($C71&lt;10,"0","")&amp;$C71,'kijkglas VO'!$A$11:$M$755,1)=$G$8&amp;IF($C71&lt;10,"0","")&amp;$C71,VLOOKUP($G$8&amp;IF($C71&lt;10,"0","")&amp;$C71,'kijkglas VO'!$A$11:$M$755,7),"")</f>
        <v/>
      </c>
      <c r="J71" s="156">
        <f t="shared" si="32"/>
        <v>0</v>
      </c>
      <c r="K71" s="37"/>
      <c r="L71" s="156" t="str">
        <f>IF(VLOOKUP($G$8&amp;IF($C71&lt;10,"0","")&amp;$C71,'kijkglas VO'!$A$11:$M$755,1)=$G$8&amp;IF($C71&lt;10,"0","")&amp;$C71,VLOOKUP($G$8&amp;IF($C71&lt;10,"0","")&amp;$C71,'kijkglas VO'!$A$11:$M$755,9),"")</f>
        <v/>
      </c>
      <c r="M71" s="156" t="str">
        <f>IF(VLOOKUP($G$8&amp;IF($C71&lt;10,"0","")&amp;$C71,'kijkglas VO'!$A$11:$M$755,1)=$G$8&amp;IF($C71&lt;10,"0","")&amp;$C71,VLOOKUP($G$8&amp;IF($C71&lt;10,"0","")&amp;$C71,'kijkglas VO'!$A$11:$M$755,10),"")</f>
        <v/>
      </c>
      <c r="N71" s="156" t="str">
        <f>IF(VLOOKUP($G$8&amp;IF($C71&lt;10,"0","")&amp;$C71,'kijkglas VO'!$A$11:$M$755,1)=$G$8&amp;IF($C71&lt;10,"0","")&amp;$C71,VLOOKUP($G$8&amp;IF($C71&lt;10,"0","")&amp;$C71,'kijkglas VO'!$A$11:$M$755,11),"")</f>
        <v/>
      </c>
      <c r="O71" s="156">
        <f t="shared" si="33"/>
        <v>0</v>
      </c>
      <c r="P71" s="156" t="str">
        <f>IF(IF(VLOOKUP($G$8&amp;IF($C71&lt;10,"0","")&amp;$C71,'kijkglas VO'!$A$11:$M$755,1)=$G$8&amp;IF($C71&lt;10,"0","")&amp;$C71,VLOOKUP($G$8&amp;IF($C71&lt;10,"0","")&amp;$C71,'kijkglas VO'!$A$11:$M$755,13),0)=1,"ja","nee")</f>
        <v>nee</v>
      </c>
      <c r="Q71" s="37"/>
      <c r="R71" s="157">
        <f>(J71-O71)*(tab!$C$21*tab!$E$8+tab!$D$23)</f>
        <v>0</v>
      </c>
      <c r="S71" s="157">
        <f>IF(AND(J71=0,O71=0),0,(G71-L71)*tab!$E$31+(H71-M71)*tab!$F$31+(I71-N71)*tab!$G$31)</f>
        <v>0</v>
      </c>
      <c r="T71" s="157">
        <f t="shared" si="34"/>
        <v>0</v>
      </c>
      <c r="U71" s="73" t="s">
        <v>46</v>
      </c>
      <c r="V71" s="157">
        <f>IF(U71="nee",0,(J71-O71)*(tab!$C$45))</f>
        <v>0</v>
      </c>
      <c r="W71" s="157">
        <f>IF(U71="nee",0,IF(AND(J71=0,O71=0),0,(G71-L71)*tab!$G$45+(H71-M71)*tab!$H$45+(I71-N71)*tab!$I$45))</f>
        <v>0</v>
      </c>
      <c r="X71" s="157">
        <f t="shared" si="35"/>
        <v>0</v>
      </c>
      <c r="Y71" s="3"/>
      <c r="Z71" s="18"/>
    </row>
    <row r="72" spans="2:26" ht="12" customHeight="1" x14ac:dyDescent="0.2">
      <c r="B72" s="16"/>
      <c r="C72" s="1">
        <v>4</v>
      </c>
      <c r="D72" s="164" t="str">
        <f>IF(E72="","",VLOOKUP(E72,'SWV gegevens'!$F$2:$G$76,2))</f>
        <v/>
      </c>
      <c r="E72" s="156" t="str">
        <f>IF(VLOOKUP($G$8&amp;IF($C72&lt;10,"0","")&amp;$C72,'kijkglas VO'!$A$11:$M$755,1)=$G$8&amp;IF($C72&lt;10,"0","")&amp;$C72,VLOOKUP($G$8&amp;IF($C72&lt;10,"0","")&amp;$C72,'kijkglas VO'!$A$11:$M$755,4),"")</f>
        <v/>
      </c>
      <c r="F72" s="38"/>
      <c r="G72" s="156" t="str">
        <f>IF(VLOOKUP($G$8&amp;IF($C72&lt;10,"0","")&amp;$C72,'kijkglas VO'!$A$11:$M$755,1)=$G$8&amp;IF($C72&lt;10,"0","")&amp;$C72,VLOOKUP($G$8&amp;IF($C72&lt;10,"0","")&amp;$C72,'kijkglas VO'!$A$11:$M$747,5),"")</f>
        <v/>
      </c>
      <c r="H72" s="156" t="str">
        <f>IF(VLOOKUP($G$8&amp;IF($C72&lt;10,"0","")&amp;$C72,'kijkglas VO'!$A$11:$M$755,1)=$G$8&amp;IF($C72&lt;10,"0","")&amp;$C72,VLOOKUP($G$8&amp;IF($C72&lt;10,"0","")&amp;$C72,'kijkglas VO'!$A$11:$M$755,6),"")</f>
        <v/>
      </c>
      <c r="I72" s="156" t="str">
        <f>IF(VLOOKUP($G$8&amp;IF($C72&lt;10,"0","")&amp;$C72,'kijkglas VO'!$A$11:$M$755,1)=$G$8&amp;IF($C72&lt;10,"0","")&amp;$C72,VLOOKUP($G$8&amp;IF($C72&lt;10,"0","")&amp;$C72,'kijkglas VO'!$A$11:$M$755,7),"")</f>
        <v/>
      </c>
      <c r="J72" s="156">
        <f t="shared" si="32"/>
        <v>0</v>
      </c>
      <c r="K72" s="37"/>
      <c r="L72" s="156" t="str">
        <f>IF(VLOOKUP($G$8&amp;IF($C72&lt;10,"0","")&amp;$C72,'kijkglas VO'!$A$11:$M$755,1)=$G$8&amp;IF($C72&lt;10,"0","")&amp;$C72,VLOOKUP($G$8&amp;IF($C72&lt;10,"0","")&amp;$C72,'kijkglas VO'!$A$11:$M$755,9),"")</f>
        <v/>
      </c>
      <c r="M72" s="156" t="str">
        <f>IF(VLOOKUP($G$8&amp;IF($C72&lt;10,"0","")&amp;$C72,'kijkglas VO'!$A$11:$M$755,1)=$G$8&amp;IF($C72&lt;10,"0","")&amp;$C72,VLOOKUP($G$8&amp;IF($C72&lt;10,"0","")&amp;$C72,'kijkglas VO'!$A$11:$M$755,10),"")</f>
        <v/>
      </c>
      <c r="N72" s="156" t="str">
        <f>IF(VLOOKUP($G$8&amp;IF($C72&lt;10,"0","")&amp;$C72,'kijkglas VO'!$A$11:$M$755,1)=$G$8&amp;IF($C72&lt;10,"0","")&amp;$C72,VLOOKUP($G$8&amp;IF($C72&lt;10,"0","")&amp;$C72,'kijkglas VO'!$A$11:$M$755,11),"")</f>
        <v/>
      </c>
      <c r="O72" s="156">
        <f t="shared" si="33"/>
        <v>0</v>
      </c>
      <c r="P72" s="156" t="str">
        <f>IF(IF(VLOOKUP($G$8&amp;IF($C72&lt;10,"0","")&amp;$C72,'kijkglas VO'!$A$11:$M$755,1)=$G$8&amp;IF($C72&lt;10,"0","")&amp;$C72,VLOOKUP($G$8&amp;IF($C72&lt;10,"0","")&amp;$C72,'kijkglas VO'!$A$11:$M$755,13),0)=1,"ja","nee")</f>
        <v>nee</v>
      </c>
      <c r="Q72" s="37"/>
      <c r="R72" s="157">
        <f>(J72-O72)*(tab!$C$21*tab!$E$8+tab!$D$23)</f>
        <v>0</v>
      </c>
      <c r="S72" s="157">
        <f>IF(AND(J72=0,O72=0),0,(G72-L72)*tab!$E$31+(H72-M72)*tab!$F$31+(I72-N72)*tab!$G$31)</f>
        <v>0</v>
      </c>
      <c r="T72" s="157">
        <f t="shared" si="34"/>
        <v>0</v>
      </c>
      <c r="U72" s="73" t="s">
        <v>46</v>
      </c>
      <c r="V72" s="157">
        <f>IF(U72="nee",0,(J72-O72)*(tab!$C$45))</f>
        <v>0</v>
      </c>
      <c r="W72" s="157">
        <f>IF(U72="nee",0,IF(AND(J72=0,O72=0),0,(G72-L72)*tab!$G$45+(H72-M72)*tab!$H$45+(I72-N72)*tab!$I$45))</f>
        <v>0</v>
      </c>
      <c r="X72" s="157">
        <f t="shared" si="35"/>
        <v>0</v>
      </c>
      <c r="Y72" s="3"/>
      <c r="Z72" s="18"/>
    </row>
    <row r="73" spans="2:26" ht="12" customHeight="1" x14ac:dyDescent="0.2">
      <c r="B73" s="16"/>
      <c r="C73" s="1">
        <v>5</v>
      </c>
      <c r="D73" s="164" t="str">
        <f>IF(E73="","",VLOOKUP(E73,'SWV gegevens'!$F$2:$G$76,2))</f>
        <v/>
      </c>
      <c r="E73" s="156" t="str">
        <f>IF(VLOOKUP($G$8&amp;IF($C73&lt;10,"0","")&amp;$C73,'kijkglas VO'!$A$11:$M$755,1)=$G$8&amp;IF($C73&lt;10,"0","")&amp;$C73,VLOOKUP($G$8&amp;IF($C73&lt;10,"0","")&amp;$C73,'kijkglas VO'!$A$11:$M$755,4),"")</f>
        <v/>
      </c>
      <c r="F73" s="38"/>
      <c r="G73" s="156" t="str">
        <f>IF(VLOOKUP($G$8&amp;IF($C73&lt;10,"0","")&amp;$C73,'kijkglas VO'!$A$11:$M$755,1)=$G$8&amp;IF($C73&lt;10,"0","")&amp;$C73,VLOOKUP($G$8&amp;IF($C73&lt;10,"0","")&amp;$C73,'kijkglas VO'!$A$11:$M$747,5),"")</f>
        <v/>
      </c>
      <c r="H73" s="156" t="str">
        <f>IF(VLOOKUP($G$8&amp;IF($C73&lt;10,"0","")&amp;$C73,'kijkglas VO'!$A$11:$M$755,1)=$G$8&amp;IF($C73&lt;10,"0","")&amp;$C73,VLOOKUP($G$8&amp;IF($C73&lt;10,"0","")&amp;$C73,'kijkglas VO'!$A$11:$M$755,6),"")</f>
        <v/>
      </c>
      <c r="I73" s="156" t="str">
        <f>IF(VLOOKUP($G$8&amp;IF($C73&lt;10,"0","")&amp;$C73,'kijkglas VO'!$A$11:$M$755,1)=$G$8&amp;IF($C73&lt;10,"0","")&amp;$C73,VLOOKUP($G$8&amp;IF($C73&lt;10,"0","")&amp;$C73,'kijkglas VO'!$A$11:$M$755,7),"")</f>
        <v/>
      </c>
      <c r="J73" s="156">
        <f t="shared" si="32"/>
        <v>0</v>
      </c>
      <c r="K73" s="37"/>
      <c r="L73" s="156" t="str">
        <f>IF(VLOOKUP($G$8&amp;IF($C73&lt;10,"0","")&amp;$C73,'kijkglas VO'!$A$11:$M$755,1)=$G$8&amp;IF($C73&lt;10,"0","")&amp;$C73,VLOOKUP($G$8&amp;IF($C73&lt;10,"0","")&amp;$C73,'kijkglas VO'!$A$11:$M$755,9),"")</f>
        <v/>
      </c>
      <c r="M73" s="156" t="str">
        <f>IF(VLOOKUP($G$8&amp;IF($C73&lt;10,"0","")&amp;$C73,'kijkglas VO'!$A$11:$M$755,1)=$G$8&amp;IF($C73&lt;10,"0","")&amp;$C73,VLOOKUP($G$8&amp;IF($C73&lt;10,"0","")&amp;$C73,'kijkglas VO'!$A$11:$M$755,10),"")</f>
        <v/>
      </c>
      <c r="N73" s="156" t="str">
        <f>IF(VLOOKUP($G$8&amp;IF($C73&lt;10,"0","")&amp;$C73,'kijkglas VO'!$A$11:$M$755,1)=$G$8&amp;IF($C73&lt;10,"0","")&amp;$C73,VLOOKUP($G$8&amp;IF($C73&lt;10,"0","")&amp;$C73,'kijkglas VO'!$A$11:$M$755,11),"")</f>
        <v/>
      </c>
      <c r="O73" s="156">
        <f t="shared" si="33"/>
        <v>0</v>
      </c>
      <c r="P73" s="156" t="str">
        <f>IF(IF(VLOOKUP($G$8&amp;IF($C73&lt;10,"0","")&amp;$C73,'kijkglas VO'!$A$11:$M$755,1)=$G$8&amp;IF($C73&lt;10,"0","")&amp;$C73,VLOOKUP($G$8&amp;IF($C73&lt;10,"0","")&amp;$C73,'kijkglas VO'!$A$11:$M$755,13),0)=1,"ja","nee")</f>
        <v>nee</v>
      </c>
      <c r="Q73" s="37"/>
      <c r="R73" s="157">
        <f>(J73-O73)*(tab!$C$21*tab!$E$8+tab!$D$23)</f>
        <v>0</v>
      </c>
      <c r="S73" s="157">
        <f>IF(AND(J73=0,O73=0),0,(G73-L73)*tab!$E$31+(H73-M73)*tab!$F$31+(I73-N73)*tab!$G$31)</f>
        <v>0</v>
      </c>
      <c r="T73" s="157">
        <f t="shared" si="34"/>
        <v>0</v>
      </c>
      <c r="U73" s="73" t="s">
        <v>46</v>
      </c>
      <c r="V73" s="157">
        <f>IF(U73="nee",0,(J73-O73)*(tab!$C$45))</f>
        <v>0</v>
      </c>
      <c r="W73" s="157">
        <f>IF(U73="nee",0,IF(AND(J73=0,O73=0),0,(G73-L73)*tab!$G$45+(H73-M73)*tab!$H$45+(I73-N73)*tab!$I$45))</f>
        <v>0</v>
      </c>
      <c r="X73" s="157">
        <f t="shared" si="35"/>
        <v>0</v>
      </c>
      <c r="Y73" s="3"/>
      <c r="Z73" s="18"/>
    </row>
    <row r="74" spans="2:26" ht="12" customHeight="1" x14ac:dyDescent="0.2">
      <c r="B74" s="16"/>
      <c r="C74" s="1">
        <v>6</v>
      </c>
      <c r="D74" s="164" t="str">
        <f>IF(E74="","",VLOOKUP(E74,'SWV gegevens'!$F$2:$G$76,2))</f>
        <v/>
      </c>
      <c r="E74" s="156" t="str">
        <f>IF(VLOOKUP($G$8&amp;IF($C74&lt;10,"0","")&amp;$C74,'kijkglas VO'!$A$11:$M$755,1)=$G$8&amp;IF($C74&lt;10,"0","")&amp;$C74,VLOOKUP($G$8&amp;IF($C74&lt;10,"0","")&amp;$C74,'kijkglas VO'!$A$11:$M$755,4),"")</f>
        <v/>
      </c>
      <c r="F74" s="38"/>
      <c r="G74" s="156" t="str">
        <f>IF(VLOOKUP($G$8&amp;IF($C74&lt;10,"0","")&amp;$C74,'kijkglas VO'!$A$11:$M$755,1)=$G$8&amp;IF($C74&lt;10,"0","")&amp;$C74,VLOOKUP($G$8&amp;IF($C74&lt;10,"0","")&amp;$C74,'kijkglas VO'!$A$11:$M$747,5),"")</f>
        <v/>
      </c>
      <c r="H74" s="156" t="str">
        <f>IF(VLOOKUP($G$8&amp;IF($C74&lt;10,"0","")&amp;$C74,'kijkglas VO'!$A$11:$M$755,1)=$G$8&amp;IF($C74&lt;10,"0","")&amp;$C74,VLOOKUP($G$8&amp;IF($C74&lt;10,"0","")&amp;$C74,'kijkglas VO'!$A$11:$M$755,6),"")</f>
        <v/>
      </c>
      <c r="I74" s="156" t="str">
        <f>IF(VLOOKUP($G$8&amp;IF($C74&lt;10,"0","")&amp;$C74,'kijkglas VO'!$A$11:$M$755,1)=$G$8&amp;IF($C74&lt;10,"0","")&amp;$C74,VLOOKUP($G$8&amp;IF($C74&lt;10,"0","")&amp;$C74,'kijkglas VO'!$A$11:$M$755,7),"")</f>
        <v/>
      </c>
      <c r="J74" s="156">
        <f t="shared" si="32"/>
        <v>0</v>
      </c>
      <c r="K74" s="37"/>
      <c r="L74" s="156" t="str">
        <f>IF(VLOOKUP($G$8&amp;IF($C74&lt;10,"0","")&amp;$C74,'kijkglas VO'!$A$11:$M$755,1)=$G$8&amp;IF($C74&lt;10,"0","")&amp;$C74,VLOOKUP($G$8&amp;IF($C74&lt;10,"0","")&amp;$C74,'kijkglas VO'!$A$11:$M$755,9),"")</f>
        <v/>
      </c>
      <c r="M74" s="156" t="str">
        <f>IF(VLOOKUP($G$8&amp;IF($C74&lt;10,"0","")&amp;$C74,'kijkglas VO'!$A$11:$M$755,1)=$G$8&amp;IF($C74&lt;10,"0","")&amp;$C74,VLOOKUP($G$8&amp;IF($C74&lt;10,"0","")&amp;$C74,'kijkglas VO'!$A$11:$M$755,10),"")</f>
        <v/>
      </c>
      <c r="N74" s="156" t="str">
        <f>IF(VLOOKUP($G$8&amp;IF($C74&lt;10,"0","")&amp;$C74,'kijkglas VO'!$A$11:$M$755,1)=$G$8&amp;IF($C74&lt;10,"0","")&amp;$C74,VLOOKUP($G$8&amp;IF($C74&lt;10,"0","")&amp;$C74,'kijkglas VO'!$A$11:$M$755,11),"")</f>
        <v/>
      </c>
      <c r="O74" s="156">
        <f t="shared" si="33"/>
        <v>0</v>
      </c>
      <c r="P74" s="156" t="str">
        <f>IF(IF(VLOOKUP($G$8&amp;IF($C74&lt;10,"0","")&amp;$C74,'kijkglas VO'!$A$11:$M$755,1)=$G$8&amp;IF($C74&lt;10,"0","")&amp;$C74,VLOOKUP($G$8&amp;IF($C74&lt;10,"0","")&amp;$C74,'kijkglas VO'!$A$11:$M$755,13),0)=1,"ja","nee")</f>
        <v>nee</v>
      </c>
      <c r="Q74" s="37"/>
      <c r="R74" s="157">
        <f>(J74-O74)*(tab!$C$21*tab!$E$8+tab!$D$23)</f>
        <v>0</v>
      </c>
      <c r="S74" s="157">
        <f>IF(AND(J74=0,O74=0),0,(G74-L74)*tab!$E$31+(H74-M74)*tab!$F$31+(I74-N74)*tab!$G$31)</f>
        <v>0</v>
      </c>
      <c r="T74" s="157">
        <f t="shared" si="34"/>
        <v>0</v>
      </c>
      <c r="U74" s="73" t="s">
        <v>46</v>
      </c>
      <c r="V74" s="157">
        <f>IF(U74="nee",0,(J74-O74)*(tab!$C$45))</f>
        <v>0</v>
      </c>
      <c r="W74" s="157">
        <f>IF(U74="nee",0,IF(AND(J74=0,O74=0),0,(G74-L74)*tab!$G$45+(H74-M74)*tab!$H$45+(I74-N74)*tab!$I$45))</f>
        <v>0</v>
      </c>
      <c r="X74" s="157">
        <f t="shared" si="35"/>
        <v>0</v>
      </c>
      <c r="Y74" s="3"/>
      <c r="Z74" s="18"/>
    </row>
    <row r="75" spans="2:26" ht="12" customHeight="1" x14ac:dyDescent="0.2">
      <c r="B75" s="16"/>
      <c r="C75" s="1">
        <v>7</v>
      </c>
      <c r="D75" s="164" t="str">
        <f>IF(E75="","",VLOOKUP(E75,'SWV gegevens'!$F$2:$G$76,2))</f>
        <v/>
      </c>
      <c r="E75" s="156" t="str">
        <f>IF(VLOOKUP($G$8&amp;IF($C75&lt;10,"0","")&amp;$C75,'kijkglas VO'!$A$11:$M$755,1)=$G$8&amp;IF($C75&lt;10,"0","")&amp;$C75,VLOOKUP($G$8&amp;IF($C75&lt;10,"0","")&amp;$C75,'kijkglas VO'!$A$11:$M$755,4),"")</f>
        <v/>
      </c>
      <c r="F75" s="38"/>
      <c r="G75" s="156" t="str">
        <f>IF(VLOOKUP($G$8&amp;IF($C75&lt;10,"0","")&amp;$C75,'kijkglas VO'!$A$11:$M$755,1)=$G$8&amp;IF($C75&lt;10,"0","")&amp;$C75,VLOOKUP($G$8&amp;IF($C75&lt;10,"0","")&amp;$C75,'kijkglas VO'!$A$11:$M$747,5),"")</f>
        <v/>
      </c>
      <c r="H75" s="156" t="str">
        <f>IF(VLOOKUP($G$8&amp;IF($C75&lt;10,"0","")&amp;$C75,'kijkglas VO'!$A$11:$M$755,1)=$G$8&amp;IF($C75&lt;10,"0","")&amp;$C75,VLOOKUP($G$8&amp;IF($C75&lt;10,"0","")&amp;$C75,'kijkglas VO'!$A$11:$M$755,6),"")</f>
        <v/>
      </c>
      <c r="I75" s="156" t="str">
        <f>IF(VLOOKUP($G$8&amp;IF($C75&lt;10,"0","")&amp;$C75,'kijkglas VO'!$A$11:$M$755,1)=$G$8&amp;IF($C75&lt;10,"0","")&amp;$C75,VLOOKUP($G$8&amp;IF($C75&lt;10,"0","")&amp;$C75,'kijkglas VO'!$A$11:$M$755,7),"")</f>
        <v/>
      </c>
      <c r="J75" s="156">
        <f t="shared" si="32"/>
        <v>0</v>
      </c>
      <c r="K75" s="37"/>
      <c r="L75" s="156" t="str">
        <f>IF(VLOOKUP($G$8&amp;IF($C75&lt;10,"0","")&amp;$C75,'kijkglas VO'!$A$11:$M$755,1)=$G$8&amp;IF($C75&lt;10,"0","")&amp;$C75,VLOOKUP($G$8&amp;IF($C75&lt;10,"0","")&amp;$C75,'kijkglas VO'!$A$11:$M$755,9),"")</f>
        <v/>
      </c>
      <c r="M75" s="156" t="str">
        <f>IF(VLOOKUP($G$8&amp;IF($C75&lt;10,"0","")&amp;$C75,'kijkglas VO'!$A$11:$M$755,1)=$G$8&amp;IF($C75&lt;10,"0","")&amp;$C75,VLOOKUP($G$8&amp;IF($C75&lt;10,"0","")&amp;$C75,'kijkglas VO'!$A$11:$M$755,10),"")</f>
        <v/>
      </c>
      <c r="N75" s="156" t="str">
        <f>IF(VLOOKUP($G$8&amp;IF($C75&lt;10,"0","")&amp;$C75,'kijkglas VO'!$A$11:$M$755,1)=$G$8&amp;IF($C75&lt;10,"0","")&amp;$C75,VLOOKUP($G$8&amp;IF($C75&lt;10,"0","")&amp;$C75,'kijkglas VO'!$A$11:$M$755,11),"")</f>
        <v/>
      </c>
      <c r="O75" s="156">
        <f t="shared" si="33"/>
        <v>0</v>
      </c>
      <c r="P75" s="156" t="str">
        <f>IF(IF(VLOOKUP($G$8&amp;IF($C75&lt;10,"0","")&amp;$C75,'kijkglas VO'!$A$11:$M$755,1)=$G$8&amp;IF($C75&lt;10,"0","")&amp;$C75,VLOOKUP($G$8&amp;IF($C75&lt;10,"0","")&amp;$C75,'kijkglas VO'!$A$11:$M$755,13),0)=1,"ja","nee")</f>
        <v>nee</v>
      </c>
      <c r="Q75" s="37"/>
      <c r="R75" s="157">
        <f>(J75-O75)*(tab!$C$21*tab!$E$8+tab!$D$23)</f>
        <v>0</v>
      </c>
      <c r="S75" s="157">
        <f>IF(AND(J75=0,O75=0),0,(G75-L75)*tab!$E$31+(H75-M75)*tab!$F$31+(I75-N75)*tab!$G$31)</f>
        <v>0</v>
      </c>
      <c r="T75" s="157">
        <f t="shared" si="34"/>
        <v>0</v>
      </c>
      <c r="U75" s="73" t="s">
        <v>46</v>
      </c>
      <c r="V75" s="157">
        <f>IF(U75="nee",0,(J75-O75)*(tab!$C$45))</f>
        <v>0</v>
      </c>
      <c r="W75" s="157">
        <f>IF(U75="nee",0,IF(AND(J75=0,O75=0),0,(G75-L75)*tab!$G$45+(H75-M75)*tab!$H$45+(I75-N75)*tab!$I$45))</f>
        <v>0</v>
      </c>
      <c r="X75" s="157">
        <f t="shared" si="35"/>
        <v>0</v>
      </c>
      <c r="Y75" s="3"/>
      <c r="Z75" s="18"/>
    </row>
    <row r="76" spans="2:26" ht="12" customHeight="1" x14ac:dyDescent="0.2">
      <c r="B76" s="16"/>
      <c r="C76" s="1">
        <v>8</v>
      </c>
      <c r="D76" s="164" t="str">
        <f>IF(E76="","",VLOOKUP(E76,'SWV gegevens'!$F$2:$G$76,2))</f>
        <v/>
      </c>
      <c r="E76" s="156" t="str">
        <f>IF(VLOOKUP($G$8&amp;IF($C76&lt;10,"0","")&amp;$C76,'kijkglas VO'!$A$11:$M$755,1)=$G$8&amp;IF($C76&lt;10,"0","")&amp;$C76,VLOOKUP($G$8&amp;IF($C76&lt;10,"0","")&amp;$C76,'kijkglas VO'!$A$11:$M$755,4),"")</f>
        <v/>
      </c>
      <c r="F76" s="38"/>
      <c r="G76" s="156" t="str">
        <f>IF(VLOOKUP($G$8&amp;IF($C76&lt;10,"0","")&amp;$C76,'kijkglas VO'!$A$11:$M$755,1)=$G$8&amp;IF($C76&lt;10,"0","")&amp;$C76,VLOOKUP($G$8&amp;IF($C76&lt;10,"0","")&amp;$C76,'kijkglas VO'!$A$11:$M$747,5),"")</f>
        <v/>
      </c>
      <c r="H76" s="156" t="str">
        <f>IF(VLOOKUP($G$8&amp;IF($C76&lt;10,"0","")&amp;$C76,'kijkglas VO'!$A$11:$M$755,1)=$G$8&amp;IF($C76&lt;10,"0","")&amp;$C76,VLOOKUP($G$8&amp;IF($C76&lt;10,"0","")&amp;$C76,'kijkglas VO'!$A$11:$M$755,6),"")</f>
        <v/>
      </c>
      <c r="I76" s="156" t="str">
        <f>IF(VLOOKUP($G$8&amp;IF($C76&lt;10,"0","")&amp;$C76,'kijkglas VO'!$A$11:$M$755,1)=$G$8&amp;IF($C76&lt;10,"0","")&amp;$C76,VLOOKUP($G$8&amp;IF($C76&lt;10,"0","")&amp;$C76,'kijkglas VO'!$A$11:$M$755,7),"")</f>
        <v/>
      </c>
      <c r="J76" s="156">
        <f t="shared" si="32"/>
        <v>0</v>
      </c>
      <c r="K76" s="37"/>
      <c r="L76" s="156" t="str">
        <f>IF(VLOOKUP($G$8&amp;IF($C76&lt;10,"0","")&amp;$C76,'kijkglas VO'!$A$11:$M$755,1)=$G$8&amp;IF($C76&lt;10,"0","")&amp;$C76,VLOOKUP($G$8&amp;IF($C76&lt;10,"0","")&amp;$C76,'kijkglas VO'!$A$11:$M$755,9),"")</f>
        <v/>
      </c>
      <c r="M76" s="156" t="str">
        <f>IF(VLOOKUP($G$8&amp;IF($C76&lt;10,"0","")&amp;$C76,'kijkglas VO'!$A$11:$M$755,1)=$G$8&amp;IF($C76&lt;10,"0","")&amp;$C76,VLOOKUP($G$8&amp;IF($C76&lt;10,"0","")&amp;$C76,'kijkglas VO'!$A$11:$M$755,10),"")</f>
        <v/>
      </c>
      <c r="N76" s="156" t="str">
        <f>IF(VLOOKUP($G$8&amp;IF($C76&lt;10,"0","")&amp;$C76,'kijkglas VO'!$A$11:$M$755,1)=$G$8&amp;IF($C76&lt;10,"0","")&amp;$C76,VLOOKUP($G$8&amp;IF($C76&lt;10,"0","")&amp;$C76,'kijkglas VO'!$A$11:$M$755,11),"")</f>
        <v/>
      </c>
      <c r="O76" s="156">
        <f t="shared" si="33"/>
        <v>0</v>
      </c>
      <c r="P76" s="156" t="str">
        <f>IF(IF(VLOOKUP($G$8&amp;IF($C76&lt;10,"0","")&amp;$C76,'kijkglas VO'!$A$11:$M$755,1)=$G$8&amp;IF($C76&lt;10,"0","")&amp;$C76,VLOOKUP($G$8&amp;IF($C76&lt;10,"0","")&amp;$C76,'kijkglas VO'!$A$11:$M$755,13),0)=1,"ja","nee")</f>
        <v>nee</v>
      </c>
      <c r="Q76" s="37"/>
      <c r="R76" s="157">
        <f>(J76-O76)*(tab!$C$21*tab!$E$8+tab!$D$23)</f>
        <v>0</v>
      </c>
      <c r="S76" s="157">
        <f>IF(AND(J76=0,O76=0),0,(G76-L76)*tab!$E$31+(H76-M76)*tab!$F$31+(I76-N76)*tab!$G$31)</f>
        <v>0</v>
      </c>
      <c r="T76" s="157">
        <f t="shared" si="34"/>
        <v>0</v>
      </c>
      <c r="U76" s="73" t="s">
        <v>46</v>
      </c>
      <c r="V76" s="157">
        <f>IF(U76="nee",0,(J76-O76)*(tab!$C$45))</f>
        <v>0</v>
      </c>
      <c r="W76" s="157">
        <f>IF(U76="nee",0,IF(AND(J76=0,O76=0),0,(G76-L76)*tab!$G$45+(H76-M76)*tab!$H$45+(I76-N76)*tab!$I$45))</f>
        <v>0</v>
      </c>
      <c r="X76" s="157">
        <f t="shared" si="35"/>
        <v>0</v>
      </c>
      <c r="Y76" s="3"/>
      <c r="Z76" s="18"/>
    </row>
    <row r="77" spans="2:26" ht="12" customHeight="1" x14ac:dyDescent="0.2">
      <c r="B77" s="16"/>
      <c r="C77" s="1">
        <v>9</v>
      </c>
      <c r="D77" s="164" t="str">
        <f>IF(E77="","",VLOOKUP(E77,'SWV gegevens'!$F$2:$G$76,2))</f>
        <v/>
      </c>
      <c r="E77" s="156" t="str">
        <f>IF(VLOOKUP($G$8&amp;IF($C77&lt;10,"0","")&amp;$C77,'kijkglas VO'!$A$11:$M$755,1)=$G$8&amp;IF($C77&lt;10,"0","")&amp;$C77,VLOOKUP($G$8&amp;IF($C77&lt;10,"0","")&amp;$C77,'kijkglas VO'!$A$11:$M$755,4),"")</f>
        <v/>
      </c>
      <c r="F77" s="38"/>
      <c r="G77" s="156" t="str">
        <f>IF(VLOOKUP($G$8&amp;IF($C77&lt;10,"0","")&amp;$C77,'kijkglas VO'!$A$11:$M$755,1)=$G$8&amp;IF($C77&lt;10,"0","")&amp;$C77,VLOOKUP($G$8&amp;IF($C77&lt;10,"0","")&amp;$C77,'kijkglas VO'!$A$11:$M$747,5),"")</f>
        <v/>
      </c>
      <c r="H77" s="156" t="str">
        <f>IF(VLOOKUP($G$8&amp;IF($C77&lt;10,"0","")&amp;$C77,'kijkglas VO'!$A$11:$M$755,1)=$G$8&amp;IF($C77&lt;10,"0","")&amp;$C77,VLOOKUP($G$8&amp;IF($C77&lt;10,"0","")&amp;$C77,'kijkglas VO'!$A$11:$M$755,6),"")</f>
        <v/>
      </c>
      <c r="I77" s="156" t="str">
        <f>IF(VLOOKUP($G$8&amp;IF($C77&lt;10,"0","")&amp;$C77,'kijkglas VO'!$A$11:$M$755,1)=$G$8&amp;IF($C77&lt;10,"0","")&amp;$C77,VLOOKUP($G$8&amp;IF($C77&lt;10,"0","")&amp;$C77,'kijkglas VO'!$A$11:$M$755,7),"")</f>
        <v/>
      </c>
      <c r="J77" s="156">
        <f t="shared" si="32"/>
        <v>0</v>
      </c>
      <c r="K77" s="37"/>
      <c r="L77" s="156" t="str">
        <f>IF(VLOOKUP($G$8&amp;IF($C77&lt;10,"0","")&amp;$C77,'kijkglas VO'!$A$11:$M$755,1)=$G$8&amp;IF($C77&lt;10,"0","")&amp;$C77,VLOOKUP($G$8&amp;IF($C77&lt;10,"0","")&amp;$C77,'kijkglas VO'!$A$11:$M$755,9),"")</f>
        <v/>
      </c>
      <c r="M77" s="156" t="str">
        <f>IF(VLOOKUP($G$8&amp;IF($C77&lt;10,"0","")&amp;$C77,'kijkglas VO'!$A$11:$M$755,1)=$G$8&amp;IF($C77&lt;10,"0","")&amp;$C77,VLOOKUP($G$8&amp;IF($C77&lt;10,"0","")&amp;$C77,'kijkglas VO'!$A$11:$M$755,10),"")</f>
        <v/>
      </c>
      <c r="N77" s="156" t="str">
        <f>IF(VLOOKUP($G$8&amp;IF($C77&lt;10,"0","")&amp;$C77,'kijkglas VO'!$A$11:$M$755,1)=$G$8&amp;IF($C77&lt;10,"0","")&amp;$C77,VLOOKUP($G$8&amp;IF($C77&lt;10,"0","")&amp;$C77,'kijkglas VO'!$A$11:$M$755,11),"")</f>
        <v/>
      </c>
      <c r="O77" s="156">
        <f t="shared" si="33"/>
        <v>0</v>
      </c>
      <c r="P77" s="156" t="str">
        <f>IF(IF(VLOOKUP($G$8&amp;IF($C77&lt;10,"0","")&amp;$C77,'kijkglas VO'!$A$11:$M$755,1)=$G$8&amp;IF($C77&lt;10,"0","")&amp;$C77,VLOOKUP($G$8&amp;IF($C77&lt;10,"0","")&amp;$C77,'kijkglas VO'!$A$11:$M$755,13),0)=1,"ja","nee")</f>
        <v>nee</v>
      </c>
      <c r="Q77" s="37"/>
      <c r="R77" s="157">
        <f>(J77-O77)*(tab!$C$21*tab!$E$8+tab!$D$23)</f>
        <v>0</v>
      </c>
      <c r="S77" s="157">
        <f>IF(AND(J77=0,O77=0),0,(G77-L77)*tab!$E$31+(H77-M77)*tab!$F$31+(I77-N77)*tab!$G$31)</f>
        <v>0</v>
      </c>
      <c r="T77" s="157">
        <f t="shared" si="34"/>
        <v>0</v>
      </c>
      <c r="U77" s="73" t="s">
        <v>46</v>
      </c>
      <c r="V77" s="157">
        <f>IF(U77="nee",0,(J77-O77)*(tab!$C$45))</f>
        <v>0</v>
      </c>
      <c r="W77" s="157">
        <f>IF(U77="nee",0,IF(AND(J77=0,O77=0),0,(G77-L77)*tab!$G$45+(H77-M77)*tab!$H$45+(I77-N77)*tab!$I$45))</f>
        <v>0</v>
      </c>
      <c r="X77" s="157">
        <f t="shared" si="35"/>
        <v>0</v>
      </c>
      <c r="Y77" s="3"/>
      <c r="Z77" s="18"/>
    </row>
    <row r="78" spans="2:26" ht="12" customHeight="1" x14ac:dyDescent="0.2">
      <c r="B78" s="16"/>
      <c r="C78" s="1">
        <v>10</v>
      </c>
      <c r="D78" s="164" t="str">
        <f>IF(E78="","",VLOOKUP(E78,'SWV gegevens'!$F$2:$G$76,2))</f>
        <v/>
      </c>
      <c r="E78" s="156" t="str">
        <f>IF(VLOOKUP($G$8&amp;IF($C78&lt;10,"0","")&amp;$C78,'kijkglas VO'!$A$11:$M$755,1)=$G$8&amp;IF($C78&lt;10,"0","")&amp;$C78,VLOOKUP($G$8&amp;IF($C78&lt;10,"0","")&amp;$C78,'kijkglas VO'!$A$11:$M$755,4),"")</f>
        <v/>
      </c>
      <c r="F78" s="38"/>
      <c r="G78" s="156" t="str">
        <f>IF(VLOOKUP($G$8&amp;IF($C78&lt;10,"0","")&amp;$C78,'kijkglas VO'!$A$11:$M$755,1)=$G$8&amp;IF($C78&lt;10,"0","")&amp;$C78,VLOOKUP($G$8&amp;IF($C78&lt;10,"0","")&amp;$C78,'kijkglas VO'!$A$11:$M$747,5),"")</f>
        <v/>
      </c>
      <c r="H78" s="156" t="str">
        <f>IF(VLOOKUP($G$8&amp;IF($C78&lt;10,"0","")&amp;$C78,'kijkglas VO'!$A$11:$M$755,1)=$G$8&amp;IF($C78&lt;10,"0","")&amp;$C78,VLOOKUP($G$8&amp;IF($C78&lt;10,"0","")&amp;$C78,'kijkglas VO'!$A$11:$M$755,6),"")</f>
        <v/>
      </c>
      <c r="I78" s="156" t="str">
        <f>IF(VLOOKUP($G$8&amp;IF($C78&lt;10,"0","")&amp;$C78,'kijkglas VO'!$A$11:$M$755,1)=$G$8&amp;IF($C78&lt;10,"0","")&amp;$C78,VLOOKUP($G$8&amp;IF($C78&lt;10,"0","")&amp;$C78,'kijkglas VO'!$A$11:$M$755,7),"")</f>
        <v/>
      </c>
      <c r="J78" s="156">
        <f t="shared" si="32"/>
        <v>0</v>
      </c>
      <c r="K78" s="37"/>
      <c r="L78" s="156" t="str">
        <f>IF(VLOOKUP($G$8&amp;IF($C78&lt;10,"0","")&amp;$C78,'kijkglas VO'!$A$11:$M$755,1)=$G$8&amp;IF($C78&lt;10,"0","")&amp;$C78,VLOOKUP($G$8&amp;IF($C78&lt;10,"0","")&amp;$C78,'kijkglas VO'!$A$11:$M$755,9),"")</f>
        <v/>
      </c>
      <c r="M78" s="156" t="str">
        <f>IF(VLOOKUP($G$8&amp;IF($C78&lt;10,"0","")&amp;$C78,'kijkglas VO'!$A$11:$M$755,1)=$G$8&amp;IF($C78&lt;10,"0","")&amp;$C78,VLOOKUP($G$8&amp;IF($C78&lt;10,"0","")&amp;$C78,'kijkglas VO'!$A$11:$M$755,10),"")</f>
        <v/>
      </c>
      <c r="N78" s="156" t="str">
        <f>IF(VLOOKUP($G$8&amp;IF($C78&lt;10,"0","")&amp;$C78,'kijkglas VO'!$A$11:$M$755,1)=$G$8&amp;IF($C78&lt;10,"0","")&amp;$C78,VLOOKUP($G$8&amp;IF($C78&lt;10,"0","")&amp;$C78,'kijkglas VO'!$A$11:$M$755,11),"")</f>
        <v/>
      </c>
      <c r="O78" s="156">
        <f t="shared" si="33"/>
        <v>0</v>
      </c>
      <c r="P78" s="156" t="str">
        <f>IF(IF(VLOOKUP($G$8&amp;IF($C78&lt;10,"0","")&amp;$C78,'kijkglas VO'!$A$11:$M$755,1)=$G$8&amp;IF($C78&lt;10,"0","")&amp;$C78,VLOOKUP($G$8&amp;IF($C78&lt;10,"0","")&amp;$C78,'kijkglas VO'!$A$11:$M$755,13),0)=1,"ja","nee")</f>
        <v>nee</v>
      </c>
      <c r="Q78" s="37"/>
      <c r="R78" s="157">
        <f>(J78-O78)*(tab!$C$21*tab!$E$8+tab!$D$23)</f>
        <v>0</v>
      </c>
      <c r="S78" s="157">
        <f>IF(AND(J78=0,O78=0),0,(G78-L78)*tab!$E$31+(H78-M78)*tab!$F$31+(I78-N78)*tab!$G$31)</f>
        <v>0</v>
      </c>
      <c r="T78" s="157">
        <f t="shared" si="34"/>
        <v>0</v>
      </c>
      <c r="U78" s="73" t="s">
        <v>46</v>
      </c>
      <c r="V78" s="157">
        <f>IF(U78="nee",0,(J78-O78)*(tab!$C$45))</f>
        <v>0</v>
      </c>
      <c r="W78" s="157">
        <f>IF(U78="nee",0,IF(AND(J78=0,O78=0),0,(G78-L78)*tab!$G$45+(H78-M78)*tab!$H$45+(I78-N78)*tab!$I$45))</f>
        <v>0</v>
      </c>
      <c r="X78" s="157">
        <f t="shared" si="35"/>
        <v>0</v>
      </c>
      <c r="Y78" s="3"/>
      <c r="Z78" s="18"/>
    </row>
    <row r="79" spans="2:26" ht="12" customHeight="1" x14ac:dyDescent="0.2">
      <c r="B79" s="16"/>
      <c r="C79" s="1">
        <v>11</v>
      </c>
      <c r="D79" s="164" t="str">
        <f>IF(E79="","",VLOOKUP(E79,'SWV gegevens'!$F$2:$G$76,2))</f>
        <v/>
      </c>
      <c r="E79" s="156" t="str">
        <f>IF(VLOOKUP($G$8&amp;IF($C79&lt;10,"0","")&amp;$C79,'kijkglas VO'!$A$11:$M$755,1)=$G$8&amp;IF($C79&lt;10,"0","")&amp;$C79,VLOOKUP($G$8&amp;IF($C79&lt;10,"0","")&amp;$C79,'kijkglas VO'!$A$11:$M$755,4),"")</f>
        <v/>
      </c>
      <c r="F79" s="38"/>
      <c r="G79" s="156" t="str">
        <f>IF(VLOOKUP($G$8&amp;IF($C79&lt;10,"0","")&amp;$C79,'kijkglas VO'!$A$11:$M$755,1)=$G$8&amp;IF($C79&lt;10,"0","")&amp;$C79,VLOOKUP($G$8&amp;IF($C79&lt;10,"0","")&amp;$C79,'kijkglas VO'!$A$11:$M$747,5),"")</f>
        <v/>
      </c>
      <c r="H79" s="156" t="str">
        <f>IF(VLOOKUP($G$8&amp;IF($C79&lt;10,"0","")&amp;$C79,'kijkglas VO'!$A$11:$M$755,1)=$G$8&amp;IF($C79&lt;10,"0","")&amp;$C79,VLOOKUP($G$8&amp;IF($C79&lt;10,"0","")&amp;$C79,'kijkglas VO'!$A$11:$M$755,6),"")</f>
        <v/>
      </c>
      <c r="I79" s="156" t="str">
        <f>IF(VLOOKUP($G$8&amp;IF($C79&lt;10,"0","")&amp;$C79,'kijkglas VO'!$A$11:$M$755,1)=$G$8&amp;IF($C79&lt;10,"0","")&amp;$C79,VLOOKUP($G$8&amp;IF($C79&lt;10,"0","")&amp;$C79,'kijkglas VO'!$A$11:$M$755,7),"")</f>
        <v/>
      </c>
      <c r="J79" s="156">
        <f t="shared" si="32"/>
        <v>0</v>
      </c>
      <c r="K79" s="37"/>
      <c r="L79" s="156" t="str">
        <f>IF(VLOOKUP($G$8&amp;IF($C79&lt;10,"0","")&amp;$C79,'kijkglas VO'!$A$11:$M$755,1)=$G$8&amp;IF($C79&lt;10,"0","")&amp;$C79,VLOOKUP($G$8&amp;IF($C79&lt;10,"0","")&amp;$C79,'kijkglas VO'!$A$11:$M$755,9),"")</f>
        <v/>
      </c>
      <c r="M79" s="156" t="str">
        <f>IF(VLOOKUP($G$8&amp;IF($C79&lt;10,"0","")&amp;$C79,'kijkglas VO'!$A$11:$M$755,1)=$G$8&amp;IF($C79&lt;10,"0","")&amp;$C79,VLOOKUP($G$8&amp;IF($C79&lt;10,"0","")&amp;$C79,'kijkglas VO'!$A$11:$M$755,10),"")</f>
        <v/>
      </c>
      <c r="N79" s="156" t="str">
        <f>IF(VLOOKUP($G$8&amp;IF($C79&lt;10,"0","")&amp;$C79,'kijkglas VO'!$A$11:$M$755,1)=$G$8&amp;IF($C79&lt;10,"0","")&amp;$C79,VLOOKUP($G$8&amp;IF($C79&lt;10,"0","")&amp;$C79,'kijkglas VO'!$A$11:$M$755,11),"")</f>
        <v/>
      </c>
      <c r="O79" s="156">
        <f t="shared" si="33"/>
        <v>0</v>
      </c>
      <c r="P79" s="156" t="str">
        <f>IF(IF(VLOOKUP($G$8&amp;IF($C79&lt;10,"0","")&amp;$C79,'kijkglas VO'!$A$11:$M$755,1)=$G$8&amp;IF($C79&lt;10,"0","")&amp;$C79,VLOOKUP($G$8&amp;IF($C79&lt;10,"0","")&amp;$C79,'kijkglas VO'!$A$11:$M$755,13),0)=1,"ja","nee")</f>
        <v>nee</v>
      </c>
      <c r="Q79" s="37"/>
      <c r="R79" s="157">
        <f>(J79-O79)*(tab!$C$21*tab!$E$8+tab!$D$23)</f>
        <v>0</v>
      </c>
      <c r="S79" s="157">
        <f>IF(AND(J79=0,O79=0),0,(G79-L79)*tab!$E$31+(H79-M79)*tab!$F$31+(I79-N79)*tab!$G$31)</f>
        <v>0</v>
      </c>
      <c r="T79" s="157">
        <f t="shared" si="34"/>
        <v>0</v>
      </c>
      <c r="U79" s="73" t="s">
        <v>46</v>
      </c>
      <c r="V79" s="157">
        <f>IF(U79="nee",0,(J79-O79)*(tab!$C$45))</f>
        <v>0</v>
      </c>
      <c r="W79" s="157">
        <f>IF(U79="nee",0,IF(AND(J79=0,O79=0),0,(G79-L79)*tab!$G$45+(H79-M79)*tab!$H$45+(I79-N79)*tab!$I$45))</f>
        <v>0</v>
      </c>
      <c r="X79" s="157">
        <f t="shared" si="35"/>
        <v>0</v>
      </c>
      <c r="Y79" s="3"/>
      <c r="Z79" s="18"/>
    </row>
    <row r="80" spans="2:26" ht="12" customHeight="1" x14ac:dyDescent="0.2">
      <c r="B80" s="16"/>
      <c r="C80" s="1">
        <v>12</v>
      </c>
      <c r="D80" s="164" t="str">
        <f>IF(E80="","",VLOOKUP(E80,'SWV gegevens'!$F$2:$G$76,2))</f>
        <v/>
      </c>
      <c r="E80" s="156" t="str">
        <f>IF(VLOOKUP($G$8&amp;IF($C80&lt;10,"0","")&amp;$C80,'kijkglas VO'!$A$11:$M$755,1)=$G$8&amp;IF($C80&lt;10,"0","")&amp;$C80,VLOOKUP($G$8&amp;IF($C80&lt;10,"0","")&amp;$C80,'kijkglas VO'!$A$11:$M$755,4),"")</f>
        <v/>
      </c>
      <c r="F80" s="38"/>
      <c r="G80" s="156" t="str">
        <f>IF(VLOOKUP($G$8&amp;IF($C80&lt;10,"0","")&amp;$C80,'kijkglas VO'!$A$11:$M$755,1)=$G$8&amp;IF($C80&lt;10,"0","")&amp;$C80,VLOOKUP($G$8&amp;IF($C80&lt;10,"0","")&amp;$C80,'kijkglas VO'!$A$11:$M$747,5),"")</f>
        <v/>
      </c>
      <c r="H80" s="156" t="str">
        <f>IF(VLOOKUP($G$8&amp;IF($C80&lt;10,"0","")&amp;$C80,'kijkglas VO'!$A$11:$M$755,1)=$G$8&amp;IF($C80&lt;10,"0","")&amp;$C80,VLOOKUP($G$8&amp;IF($C80&lt;10,"0","")&amp;$C80,'kijkglas VO'!$A$11:$M$755,6),"")</f>
        <v/>
      </c>
      <c r="I80" s="156" t="str">
        <f>IF(VLOOKUP($G$8&amp;IF($C80&lt;10,"0","")&amp;$C80,'kijkglas VO'!$A$11:$M$755,1)=$G$8&amp;IF($C80&lt;10,"0","")&amp;$C80,VLOOKUP($G$8&amp;IF($C80&lt;10,"0","")&amp;$C80,'kijkglas VO'!$A$11:$M$755,7),"")</f>
        <v/>
      </c>
      <c r="J80" s="156">
        <f t="shared" si="32"/>
        <v>0</v>
      </c>
      <c r="K80" s="37"/>
      <c r="L80" s="156" t="str">
        <f>IF(VLOOKUP($G$8&amp;IF($C80&lt;10,"0","")&amp;$C80,'kijkglas VO'!$A$11:$M$755,1)=$G$8&amp;IF($C80&lt;10,"0","")&amp;$C80,VLOOKUP($G$8&amp;IF($C80&lt;10,"0","")&amp;$C80,'kijkglas VO'!$A$11:$M$755,9),"")</f>
        <v/>
      </c>
      <c r="M80" s="156" t="str">
        <f>IF(VLOOKUP($G$8&amp;IF($C80&lt;10,"0","")&amp;$C80,'kijkglas VO'!$A$11:$M$755,1)=$G$8&amp;IF($C80&lt;10,"0","")&amp;$C80,VLOOKUP($G$8&amp;IF($C80&lt;10,"0","")&amp;$C80,'kijkglas VO'!$A$11:$M$755,10),"")</f>
        <v/>
      </c>
      <c r="N80" s="156" t="str">
        <f>IF(VLOOKUP($G$8&amp;IF($C80&lt;10,"0","")&amp;$C80,'kijkglas VO'!$A$11:$M$755,1)=$G$8&amp;IF($C80&lt;10,"0","")&amp;$C80,VLOOKUP($G$8&amp;IF($C80&lt;10,"0","")&amp;$C80,'kijkglas VO'!$A$11:$M$755,11),"")</f>
        <v/>
      </c>
      <c r="O80" s="156">
        <f t="shared" si="33"/>
        <v>0</v>
      </c>
      <c r="P80" s="156" t="str">
        <f>IF(IF(VLOOKUP($G$8&amp;IF($C80&lt;10,"0","")&amp;$C80,'kijkglas VO'!$A$11:$M$755,1)=$G$8&amp;IF($C80&lt;10,"0","")&amp;$C80,VLOOKUP($G$8&amp;IF($C80&lt;10,"0","")&amp;$C80,'kijkglas VO'!$A$11:$M$755,13),0)=1,"ja","nee")</f>
        <v>nee</v>
      </c>
      <c r="Q80" s="37"/>
      <c r="R80" s="157">
        <f>(J80-O80)*(tab!$C$21*tab!$E$8+tab!$D$23)</f>
        <v>0</v>
      </c>
      <c r="S80" s="157">
        <f>IF(AND(J80=0,O80=0),0,(G80-L80)*tab!$E$31+(H80-M80)*tab!$F$31+(I80-N80)*tab!$G$31)</f>
        <v>0</v>
      </c>
      <c r="T80" s="157">
        <f t="shared" si="34"/>
        <v>0</v>
      </c>
      <c r="U80" s="73" t="s">
        <v>46</v>
      </c>
      <c r="V80" s="157">
        <f>IF(U80="nee",0,(J80-O80)*(tab!$C$45))</f>
        <v>0</v>
      </c>
      <c r="W80" s="157">
        <f>IF(U80="nee",0,IF(AND(J80=0,O80=0),0,(G80-L80)*tab!$G$45+(H80-M80)*tab!$H$45+(I80-N80)*tab!$I$45))</f>
        <v>0</v>
      </c>
      <c r="X80" s="157">
        <f t="shared" si="35"/>
        <v>0</v>
      </c>
      <c r="Y80" s="3"/>
      <c r="Z80" s="18"/>
    </row>
    <row r="81" spans="2:26" ht="12" customHeight="1" x14ac:dyDescent="0.2">
      <c r="B81" s="16"/>
      <c r="C81" s="1">
        <v>13</v>
      </c>
      <c r="D81" s="164" t="str">
        <f>IF(E81="","",VLOOKUP(E81,'SWV gegevens'!$F$2:$G$76,2))</f>
        <v/>
      </c>
      <c r="E81" s="156" t="str">
        <f>IF(VLOOKUP($G$8&amp;IF($C81&lt;10,"0","")&amp;$C81,'kijkglas VO'!$A$11:$M$755,1)=$G$8&amp;IF($C81&lt;10,"0","")&amp;$C81,VLOOKUP($G$8&amp;IF($C81&lt;10,"0","")&amp;$C81,'kijkglas VO'!$A$11:$M$755,4),"")</f>
        <v/>
      </c>
      <c r="F81" s="38"/>
      <c r="G81" s="156" t="str">
        <f>IF(VLOOKUP($G$8&amp;IF($C81&lt;10,"0","")&amp;$C81,'kijkglas VO'!$A$11:$M$755,1)=$G$8&amp;IF($C81&lt;10,"0","")&amp;$C81,VLOOKUP($G$8&amp;IF($C81&lt;10,"0","")&amp;$C81,'kijkglas VO'!$A$11:$M$747,5),"")</f>
        <v/>
      </c>
      <c r="H81" s="156" t="str">
        <f>IF(VLOOKUP($G$8&amp;IF($C81&lt;10,"0","")&amp;$C81,'kijkglas VO'!$A$11:$M$755,1)=$G$8&amp;IF($C81&lt;10,"0","")&amp;$C81,VLOOKUP($G$8&amp;IF($C81&lt;10,"0","")&amp;$C81,'kijkglas VO'!$A$11:$M$755,6),"")</f>
        <v/>
      </c>
      <c r="I81" s="156" t="str">
        <f>IF(VLOOKUP($G$8&amp;IF($C81&lt;10,"0","")&amp;$C81,'kijkglas VO'!$A$11:$M$755,1)=$G$8&amp;IF($C81&lt;10,"0","")&amp;$C81,VLOOKUP($G$8&amp;IF($C81&lt;10,"0","")&amp;$C81,'kijkglas VO'!$A$11:$M$755,7),"")</f>
        <v/>
      </c>
      <c r="J81" s="156">
        <f t="shared" si="32"/>
        <v>0</v>
      </c>
      <c r="K81" s="37"/>
      <c r="L81" s="156" t="str">
        <f>IF(VLOOKUP($G$8&amp;IF($C81&lt;10,"0","")&amp;$C81,'kijkglas VO'!$A$11:$M$755,1)=$G$8&amp;IF($C81&lt;10,"0","")&amp;$C81,VLOOKUP($G$8&amp;IF($C81&lt;10,"0","")&amp;$C81,'kijkglas VO'!$A$11:$M$755,9),"")</f>
        <v/>
      </c>
      <c r="M81" s="156" t="str">
        <f>IF(VLOOKUP($G$8&amp;IF($C81&lt;10,"0","")&amp;$C81,'kijkglas VO'!$A$11:$M$755,1)=$G$8&amp;IF($C81&lt;10,"0","")&amp;$C81,VLOOKUP($G$8&amp;IF($C81&lt;10,"0","")&amp;$C81,'kijkglas VO'!$A$11:$M$755,10),"")</f>
        <v/>
      </c>
      <c r="N81" s="156" t="str">
        <f>IF(VLOOKUP($G$8&amp;IF($C81&lt;10,"0","")&amp;$C81,'kijkglas VO'!$A$11:$M$755,1)=$G$8&amp;IF($C81&lt;10,"0","")&amp;$C81,VLOOKUP($G$8&amp;IF($C81&lt;10,"0","")&amp;$C81,'kijkglas VO'!$A$11:$M$755,11),"")</f>
        <v/>
      </c>
      <c r="O81" s="156">
        <f t="shared" si="33"/>
        <v>0</v>
      </c>
      <c r="P81" s="156" t="str">
        <f>IF(IF(VLOOKUP($G$8&amp;IF($C81&lt;10,"0","")&amp;$C81,'kijkglas VO'!$A$11:$M$755,1)=$G$8&amp;IF($C81&lt;10,"0","")&amp;$C81,VLOOKUP($G$8&amp;IF($C81&lt;10,"0","")&amp;$C81,'kijkglas VO'!$A$11:$M$755,13),0)=1,"ja","nee")</f>
        <v>nee</v>
      </c>
      <c r="Q81" s="37"/>
      <c r="R81" s="157">
        <f>(J81-O81)*(tab!$C$21*tab!$E$8+tab!$D$23)</f>
        <v>0</v>
      </c>
      <c r="S81" s="157">
        <f>IF(AND(J81=0,O81=0),0,(G81-L81)*tab!$E$31+(H81-M81)*tab!$F$31+(I81-N81)*tab!$G$31)</f>
        <v>0</v>
      </c>
      <c r="T81" s="157">
        <f t="shared" si="34"/>
        <v>0</v>
      </c>
      <c r="U81" s="73" t="s">
        <v>46</v>
      </c>
      <c r="V81" s="157">
        <f>IF(U81="nee",0,(J81-O81)*(tab!$C$45))</f>
        <v>0</v>
      </c>
      <c r="W81" s="157">
        <f>IF(U81="nee",0,IF(AND(J81=0,O81=0),0,(G81-L81)*tab!$G$45+(H81-M81)*tab!$H$45+(I81-N81)*tab!$I$45))</f>
        <v>0</v>
      </c>
      <c r="X81" s="157">
        <f t="shared" si="35"/>
        <v>0</v>
      </c>
      <c r="Y81" s="3"/>
      <c r="Z81" s="18"/>
    </row>
    <row r="82" spans="2:26" ht="12" customHeight="1" x14ac:dyDescent="0.2">
      <c r="B82" s="16"/>
      <c r="C82" s="1">
        <v>14</v>
      </c>
      <c r="D82" s="164" t="str">
        <f>IF(E82="","",VLOOKUP(E82,'SWV gegevens'!$F$2:$G$76,2))</f>
        <v/>
      </c>
      <c r="E82" s="156" t="str">
        <f>IF(VLOOKUP($G$8&amp;IF($C82&lt;10,"0","")&amp;$C82,'kijkglas VO'!$A$11:$M$755,1)=$G$8&amp;IF($C82&lt;10,"0","")&amp;$C82,VLOOKUP($G$8&amp;IF($C82&lt;10,"0","")&amp;$C82,'kijkglas VO'!$A$11:$M$755,4),"")</f>
        <v/>
      </c>
      <c r="F82" s="38"/>
      <c r="G82" s="156" t="str">
        <f>IF(VLOOKUP($G$8&amp;IF($C82&lt;10,"0","")&amp;$C82,'kijkglas VO'!$A$11:$M$755,1)=$G$8&amp;IF($C82&lt;10,"0","")&amp;$C82,VLOOKUP($G$8&amp;IF($C82&lt;10,"0","")&amp;$C82,'kijkglas VO'!$A$11:$M$747,5),"")</f>
        <v/>
      </c>
      <c r="H82" s="156" t="str">
        <f>IF(VLOOKUP($G$8&amp;IF($C82&lt;10,"0","")&amp;$C82,'kijkglas VO'!$A$11:$M$755,1)=$G$8&amp;IF($C82&lt;10,"0","")&amp;$C82,VLOOKUP($G$8&amp;IF($C82&lt;10,"0","")&amp;$C82,'kijkglas VO'!$A$11:$M$755,6),"")</f>
        <v/>
      </c>
      <c r="I82" s="156" t="str">
        <f>IF(VLOOKUP($G$8&amp;IF($C82&lt;10,"0","")&amp;$C82,'kijkglas VO'!$A$11:$M$755,1)=$G$8&amp;IF($C82&lt;10,"0","")&amp;$C82,VLOOKUP($G$8&amp;IF($C82&lt;10,"0","")&amp;$C82,'kijkglas VO'!$A$11:$M$755,7),"")</f>
        <v/>
      </c>
      <c r="J82" s="156">
        <f t="shared" si="32"/>
        <v>0</v>
      </c>
      <c r="K82" s="37"/>
      <c r="L82" s="156" t="str">
        <f>IF(VLOOKUP($G$8&amp;IF($C82&lt;10,"0","")&amp;$C82,'kijkglas VO'!$A$11:$M$755,1)=$G$8&amp;IF($C82&lt;10,"0","")&amp;$C82,VLOOKUP($G$8&amp;IF($C82&lt;10,"0","")&amp;$C82,'kijkglas VO'!$A$11:$M$755,9),"")</f>
        <v/>
      </c>
      <c r="M82" s="156" t="str">
        <f>IF(VLOOKUP($G$8&amp;IF($C82&lt;10,"0","")&amp;$C82,'kijkglas VO'!$A$11:$M$755,1)=$G$8&amp;IF($C82&lt;10,"0","")&amp;$C82,VLOOKUP($G$8&amp;IF($C82&lt;10,"0","")&amp;$C82,'kijkglas VO'!$A$11:$M$755,10),"")</f>
        <v/>
      </c>
      <c r="N82" s="156" t="str">
        <f>IF(VLOOKUP($G$8&amp;IF($C82&lt;10,"0","")&amp;$C82,'kijkglas VO'!$A$11:$M$755,1)=$G$8&amp;IF($C82&lt;10,"0","")&amp;$C82,VLOOKUP($G$8&amp;IF($C82&lt;10,"0","")&amp;$C82,'kijkglas VO'!$A$11:$M$755,11),"")</f>
        <v/>
      </c>
      <c r="O82" s="156">
        <f t="shared" si="33"/>
        <v>0</v>
      </c>
      <c r="P82" s="156" t="str">
        <f>IF(IF(VLOOKUP($G$8&amp;IF($C82&lt;10,"0","")&amp;$C82,'kijkglas VO'!$A$11:$M$755,1)=$G$8&amp;IF($C82&lt;10,"0","")&amp;$C82,VLOOKUP($G$8&amp;IF($C82&lt;10,"0","")&amp;$C82,'kijkglas VO'!$A$11:$M$755,13),0)=1,"ja","nee")</f>
        <v>nee</v>
      </c>
      <c r="Q82" s="37"/>
      <c r="R82" s="157">
        <f>(J82-O82)*(tab!$C$21*tab!$E$8+tab!$D$23)</f>
        <v>0</v>
      </c>
      <c r="S82" s="157">
        <f>IF(AND(J82=0,O82=0),0,(G82-L82)*tab!$E$31+(H82-M82)*tab!$F$31+(I82-N82)*tab!$G$31)</f>
        <v>0</v>
      </c>
      <c r="T82" s="157">
        <f t="shared" si="34"/>
        <v>0</v>
      </c>
      <c r="U82" s="73" t="s">
        <v>46</v>
      </c>
      <c r="V82" s="157">
        <f>IF(U82="nee",0,(J82-O82)*(tab!$C$45))</f>
        <v>0</v>
      </c>
      <c r="W82" s="157">
        <f>IF(U82="nee",0,IF(AND(J82=0,O82=0),0,(G82-L82)*tab!$G$45+(H82-M82)*tab!$H$45+(I82-N82)*tab!$I$45))</f>
        <v>0</v>
      </c>
      <c r="X82" s="157">
        <f t="shared" si="35"/>
        <v>0</v>
      </c>
      <c r="Y82" s="3"/>
      <c r="Z82" s="18"/>
    </row>
    <row r="83" spans="2:26" ht="12" customHeight="1" x14ac:dyDescent="0.2">
      <c r="B83" s="16"/>
      <c r="C83" s="1">
        <v>15</v>
      </c>
      <c r="D83" s="164" t="str">
        <f>IF(E83="","",VLOOKUP(E83,'SWV gegevens'!$F$2:$G$76,2))</f>
        <v/>
      </c>
      <c r="E83" s="156" t="str">
        <f>IF(VLOOKUP($G$8&amp;IF($C83&lt;10,"0","")&amp;$C83,'kijkglas VO'!$A$11:$M$755,1)=$G$8&amp;IF($C83&lt;10,"0","")&amp;$C83,VLOOKUP($G$8&amp;IF($C83&lt;10,"0","")&amp;$C83,'kijkglas VO'!$A$11:$M$755,4),"")</f>
        <v/>
      </c>
      <c r="F83" s="38"/>
      <c r="G83" s="156" t="str">
        <f>IF(VLOOKUP($G$8&amp;IF($C83&lt;10,"0","")&amp;$C83,'kijkglas VO'!$A$11:$M$755,1)=$G$8&amp;IF($C83&lt;10,"0","")&amp;$C83,VLOOKUP($G$8&amp;IF($C83&lt;10,"0","")&amp;$C83,'kijkglas VO'!$A$11:$M$747,5),"")</f>
        <v/>
      </c>
      <c r="H83" s="156" t="str">
        <f>IF(VLOOKUP($G$8&amp;IF($C83&lt;10,"0","")&amp;$C83,'kijkglas VO'!$A$11:$M$755,1)=$G$8&amp;IF($C83&lt;10,"0","")&amp;$C83,VLOOKUP($G$8&amp;IF($C83&lt;10,"0","")&amp;$C83,'kijkglas VO'!$A$11:$M$755,6),"")</f>
        <v/>
      </c>
      <c r="I83" s="156" t="str">
        <f>IF(VLOOKUP($G$8&amp;IF($C83&lt;10,"0","")&amp;$C83,'kijkglas VO'!$A$11:$M$755,1)=$G$8&amp;IF($C83&lt;10,"0","")&amp;$C83,VLOOKUP($G$8&amp;IF($C83&lt;10,"0","")&amp;$C83,'kijkglas VO'!$A$11:$M$755,7),"")</f>
        <v/>
      </c>
      <c r="J83" s="156">
        <f t="shared" si="32"/>
        <v>0</v>
      </c>
      <c r="K83" s="37"/>
      <c r="L83" s="156" t="str">
        <f>IF(VLOOKUP($G$8&amp;IF($C83&lt;10,"0","")&amp;$C83,'kijkglas VO'!$A$11:$M$755,1)=$G$8&amp;IF($C83&lt;10,"0","")&amp;$C83,VLOOKUP($G$8&amp;IF($C83&lt;10,"0","")&amp;$C83,'kijkglas VO'!$A$11:$M$755,9),"")</f>
        <v/>
      </c>
      <c r="M83" s="156" t="str">
        <f>IF(VLOOKUP($G$8&amp;IF($C83&lt;10,"0","")&amp;$C83,'kijkglas VO'!$A$11:$M$755,1)=$G$8&amp;IF($C83&lt;10,"0","")&amp;$C83,VLOOKUP($G$8&amp;IF($C83&lt;10,"0","")&amp;$C83,'kijkglas VO'!$A$11:$M$755,10),"")</f>
        <v/>
      </c>
      <c r="N83" s="156" t="str">
        <f>IF(VLOOKUP($G$8&amp;IF($C83&lt;10,"0","")&amp;$C83,'kijkglas VO'!$A$11:$M$755,1)=$G$8&amp;IF($C83&lt;10,"0","")&amp;$C83,VLOOKUP($G$8&amp;IF($C83&lt;10,"0","")&amp;$C83,'kijkglas VO'!$A$11:$M$755,11),"")</f>
        <v/>
      </c>
      <c r="O83" s="156">
        <f t="shared" si="33"/>
        <v>0</v>
      </c>
      <c r="P83" s="156" t="str">
        <f>IF(IF(VLOOKUP($G$8&amp;IF($C83&lt;10,"0","")&amp;$C83,'kijkglas VO'!$A$11:$M$755,1)=$G$8&amp;IF($C83&lt;10,"0","")&amp;$C83,VLOOKUP($G$8&amp;IF($C83&lt;10,"0","")&amp;$C83,'kijkglas VO'!$A$11:$M$755,13),0)=1,"ja","nee")</f>
        <v>nee</v>
      </c>
      <c r="Q83" s="37"/>
      <c r="R83" s="157">
        <f>(J83-O83)*(tab!$C$21*tab!$E$8+tab!$D$23)</f>
        <v>0</v>
      </c>
      <c r="S83" s="157">
        <f>IF(AND(J83=0,O83=0),0,(G83-L83)*tab!$E$31+(H83-M83)*tab!$F$31+(I83-N83)*tab!$G$31)</f>
        <v>0</v>
      </c>
      <c r="T83" s="157">
        <f t="shared" si="34"/>
        <v>0</v>
      </c>
      <c r="U83" s="73" t="s">
        <v>46</v>
      </c>
      <c r="V83" s="157">
        <f>IF(U83="nee",0,(J83-O83)*(tab!$C$45))</f>
        <v>0</v>
      </c>
      <c r="W83" s="157">
        <f>IF(U83="nee",0,IF(AND(J83=0,O83=0),0,(G83-L83)*tab!$G$45+(H83-M83)*tab!$H$45+(I83-N83)*tab!$I$45))</f>
        <v>0</v>
      </c>
      <c r="X83" s="157">
        <f t="shared" si="35"/>
        <v>0</v>
      </c>
      <c r="Y83" s="3"/>
      <c r="Z83" s="18"/>
    </row>
    <row r="84" spans="2:26" ht="12" customHeight="1" x14ac:dyDescent="0.2">
      <c r="B84" s="16"/>
      <c r="C84" s="1">
        <v>16</v>
      </c>
      <c r="D84" s="164" t="str">
        <f>IF(E84="","",VLOOKUP(E84,'SWV gegevens'!$F$2:$G$76,2))</f>
        <v/>
      </c>
      <c r="E84" s="156" t="str">
        <f>IF(VLOOKUP($G$8&amp;IF($C84&lt;10,"0","")&amp;$C84,'kijkglas VO'!$A$11:$M$755,1)=$G$8&amp;IF($C84&lt;10,"0","")&amp;$C84,VLOOKUP($G$8&amp;IF($C84&lt;10,"0","")&amp;$C84,'kijkglas VO'!$A$11:$M$755,4),"")</f>
        <v/>
      </c>
      <c r="F84" s="38"/>
      <c r="G84" s="156" t="str">
        <f>IF(VLOOKUP($G$8&amp;IF($C84&lt;10,"0","")&amp;$C84,'kijkglas VO'!$A$11:$M$755,1)=$G$8&amp;IF($C84&lt;10,"0","")&amp;$C84,VLOOKUP($G$8&amp;IF($C84&lt;10,"0","")&amp;$C84,'kijkglas VO'!$A$11:$M$747,5),"")</f>
        <v/>
      </c>
      <c r="H84" s="156" t="str">
        <f>IF(VLOOKUP($G$8&amp;IF($C84&lt;10,"0","")&amp;$C84,'kijkglas VO'!$A$11:$M$755,1)=$G$8&amp;IF($C84&lt;10,"0","")&amp;$C84,VLOOKUP($G$8&amp;IF($C84&lt;10,"0","")&amp;$C84,'kijkglas VO'!$A$11:$M$755,6),"")</f>
        <v/>
      </c>
      <c r="I84" s="156" t="str">
        <f>IF(VLOOKUP($G$8&amp;IF($C84&lt;10,"0","")&amp;$C84,'kijkglas VO'!$A$11:$M$755,1)=$G$8&amp;IF($C84&lt;10,"0","")&amp;$C84,VLOOKUP($G$8&amp;IF($C84&lt;10,"0","")&amp;$C84,'kijkglas VO'!$A$11:$M$755,7),"")</f>
        <v/>
      </c>
      <c r="J84" s="156">
        <f t="shared" si="32"/>
        <v>0</v>
      </c>
      <c r="K84" s="37"/>
      <c r="L84" s="156" t="str">
        <f>IF(VLOOKUP($G$8&amp;IF($C84&lt;10,"0","")&amp;$C84,'kijkglas VO'!$A$11:$M$755,1)=$G$8&amp;IF($C84&lt;10,"0","")&amp;$C84,VLOOKUP($G$8&amp;IF($C84&lt;10,"0","")&amp;$C84,'kijkglas VO'!$A$11:$M$755,9),"")</f>
        <v/>
      </c>
      <c r="M84" s="156" t="str">
        <f>IF(VLOOKUP($G$8&amp;IF($C84&lt;10,"0","")&amp;$C84,'kijkglas VO'!$A$11:$M$755,1)=$G$8&amp;IF($C84&lt;10,"0","")&amp;$C84,VLOOKUP($G$8&amp;IF($C84&lt;10,"0","")&amp;$C84,'kijkglas VO'!$A$11:$M$755,10),"")</f>
        <v/>
      </c>
      <c r="N84" s="156" t="str">
        <f>IF(VLOOKUP($G$8&amp;IF($C84&lt;10,"0","")&amp;$C84,'kijkglas VO'!$A$11:$M$755,1)=$G$8&amp;IF($C84&lt;10,"0","")&amp;$C84,VLOOKUP($G$8&amp;IF($C84&lt;10,"0","")&amp;$C84,'kijkglas VO'!$A$11:$M$755,11),"")</f>
        <v/>
      </c>
      <c r="O84" s="156">
        <f t="shared" si="33"/>
        <v>0</v>
      </c>
      <c r="P84" s="156" t="str">
        <f>IF(IF(VLOOKUP($G$8&amp;IF($C84&lt;10,"0","")&amp;$C84,'kijkglas VO'!$A$11:$M$755,1)=$G$8&amp;IF($C84&lt;10,"0","")&amp;$C84,VLOOKUP($G$8&amp;IF($C84&lt;10,"0","")&amp;$C84,'kijkglas VO'!$A$11:$M$755,13),0)=1,"ja","nee")</f>
        <v>nee</v>
      </c>
      <c r="Q84" s="37"/>
      <c r="R84" s="157">
        <f>(J84-O84)*(tab!$C$21*tab!$E$8+tab!$D$23)</f>
        <v>0</v>
      </c>
      <c r="S84" s="157">
        <f>IF(AND(J84=0,O84=0),0,(G84-L84)*tab!$E$31+(H84-M84)*tab!$F$31+(I84-N84)*tab!$G$31)</f>
        <v>0</v>
      </c>
      <c r="T84" s="157">
        <f t="shared" si="34"/>
        <v>0</v>
      </c>
      <c r="U84" s="73" t="s">
        <v>46</v>
      </c>
      <c r="V84" s="157">
        <f>IF(U84="nee",0,(J84-O84)*(tab!$C$45))</f>
        <v>0</v>
      </c>
      <c r="W84" s="157">
        <f>IF(U84="nee",0,IF(AND(J84=0,O84=0),0,(G84-L84)*tab!$G$45+(H84-M84)*tab!$H$45+(I84-N84)*tab!$I$45))</f>
        <v>0</v>
      </c>
      <c r="X84" s="157">
        <f t="shared" si="35"/>
        <v>0</v>
      </c>
      <c r="Y84" s="3"/>
      <c r="Z84" s="18"/>
    </row>
    <row r="85" spans="2:26" ht="12" customHeight="1" x14ac:dyDescent="0.2">
      <c r="B85" s="16"/>
      <c r="C85" s="1">
        <v>17</v>
      </c>
      <c r="D85" s="164" t="str">
        <f>IF(E85="","",VLOOKUP(E85,'SWV gegevens'!$F$2:$G$76,2))</f>
        <v/>
      </c>
      <c r="E85" s="156" t="str">
        <f>IF(VLOOKUP($G$8&amp;IF($C85&lt;10,"0","")&amp;$C85,'kijkglas VO'!$A$11:$M$755,1)=$G$8&amp;IF($C85&lt;10,"0","")&amp;$C85,VLOOKUP($G$8&amp;IF($C85&lt;10,"0","")&amp;$C85,'kijkglas VO'!$A$11:$M$755,4),"")</f>
        <v/>
      </c>
      <c r="F85" s="38"/>
      <c r="G85" s="156" t="str">
        <f>IF(VLOOKUP($G$8&amp;IF($C85&lt;10,"0","")&amp;$C85,'kijkglas VO'!$A$11:$M$755,1)=$G$8&amp;IF($C85&lt;10,"0","")&amp;$C85,VLOOKUP($G$8&amp;IF($C85&lt;10,"0","")&amp;$C85,'kijkglas VO'!$A$11:$M$747,5),"")</f>
        <v/>
      </c>
      <c r="H85" s="156" t="str">
        <f>IF(VLOOKUP($G$8&amp;IF($C85&lt;10,"0","")&amp;$C85,'kijkglas VO'!$A$11:$M$755,1)=$G$8&amp;IF($C85&lt;10,"0","")&amp;$C85,VLOOKUP($G$8&amp;IF($C85&lt;10,"0","")&amp;$C85,'kijkglas VO'!$A$11:$M$755,6),"")</f>
        <v/>
      </c>
      <c r="I85" s="156" t="str">
        <f>IF(VLOOKUP($G$8&amp;IF($C85&lt;10,"0","")&amp;$C85,'kijkglas VO'!$A$11:$M$755,1)=$G$8&amp;IF($C85&lt;10,"0","")&amp;$C85,VLOOKUP($G$8&amp;IF($C85&lt;10,"0","")&amp;$C85,'kijkglas VO'!$A$11:$M$755,7),"")</f>
        <v/>
      </c>
      <c r="J85" s="156">
        <f t="shared" si="32"/>
        <v>0</v>
      </c>
      <c r="K85" s="37"/>
      <c r="L85" s="156" t="str">
        <f>IF(VLOOKUP($G$8&amp;IF($C85&lt;10,"0","")&amp;$C85,'kijkglas VO'!$A$11:$M$755,1)=$G$8&amp;IF($C85&lt;10,"0","")&amp;$C85,VLOOKUP($G$8&amp;IF($C85&lt;10,"0","")&amp;$C85,'kijkglas VO'!$A$11:$M$755,9),"")</f>
        <v/>
      </c>
      <c r="M85" s="156" t="str">
        <f>IF(VLOOKUP($G$8&amp;IF($C85&lt;10,"0","")&amp;$C85,'kijkglas VO'!$A$11:$M$755,1)=$G$8&amp;IF($C85&lt;10,"0","")&amp;$C85,VLOOKUP($G$8&amp;IF($C85&lt;10,"0","")&amp;$C85,'kijkglas VO'!$A$11:$M$755,10),"")</f>
        <v/>
      </c>
      <c r="N85" s="156" t="str">
        <f>IF(VLOOKUP($G$8&amp;IF($C85&lt;10,"0","")&amp;$C85,'kijkglas VO'!$A$11:$M$755,1)=$G$8&amp;IF($C85&lt;10,"0","")&amp;$C85,VLOOKUP($G$8&amp;IF($C85&lt;10,"0","")&amp;$C85,'kijkglas VO'!$A$11:$M$755,11),"")</f>
        <v/>
      </c>
      <c r="O85" s="156">
        <f t="shared" si="33"/>
        <v>0</v>
      </c>
      <c r="P85" s="156" t="str">
        <f>IF(IF(VLOOKUP($G$8&amp;IF($C85&lt;10,"0","")&amp;$C85,'kijkglas VO'!$A$11:$M$755,1)=$G$8&amp;IF($C85&lt;10,"0","")&amp;$C85,VLOOKUP($G$8&amp;IF($C85&lt;10,"0","")&amp;$C85,'kijkglas VO'!$A$11:$M$755,13),0)=1,"ja","nee")</f>
        <v>nee</v>
      </c>
      <c r="Q85" s="37"/>
      <c r="R85" s="157">
        <f>(J85-O85)*(tab!$C$21*tab!$E$8+tab!$D$23)</f>
        <v>0</v>
      </c>
      <c r="S85" s="157">
        <f>IF(AND(J85=0,O85=0),0,(G85-L85)*tab!$E$31+(H85-M85)*tab!$F$31+(I85-N85)*tab!$G$31)</f>
        <v>0</v>
      </c>
      <c r="T85" s="157">
        <f t="shared" si="34"/>
        <v>0</v>
      </c>
      <c r="U85" s="73" t="s">
        <v>46</v>
      </c>
      <c r="V85" s="157">
        <f>IF(U85="nee",0,(J85-O85)*(tab!$C$45))</f>
        <v>0</v>
      </c>
      <c r="W85" s="157">
        <f>IF(U85="nee",0,IF(AND(J85=0,O85=0),0,(G85-L85)*tab!$G$45+(H85-M85)*tab!$H$45+(I85-N85)*tab!$I$45))</f>
        <v>0</v>
      </c>
      <c r="X85" s="157">
        <f t="shared" si="35"/>
        <v>0</v>
      </c>
      <c r="Y85" s="3"/>
      <c r="Z85" s="18"/>
    </row>
    <row r="86" spans="2:26" ht="12" customHeight="1" x14ac:dyDescent="0.2">
      <c r="B86" s="16"/>
      <c r="C86" s="1">
        <v>18</v>
      </c>
      <c r="D86" s="164" t="str">
        <f>IF(E86="","",VLOOKUP(E86,'SWV gegevens'!$F$2:$G$76,2))</f>
        <v/>
      </c>
      <c r="E86" s="156" t="str">
        <f>IF(VLOOKUP($G$8&amp;IF($C86&lt;10,"0","")&amp;$C86,'kijkglas VO'!$A$11:$M$755,1)=$G$8&amp;IF($C86&lt;10,"0","")&amp;$C86,VLOOKUP($G$8&amp;IF($C86&lt;10,"0","")&amp;$C86,'kijkglas VO'!$A$11:$M$755,4),"")</f>
        <v/>
      </c>
      <c r="F86" s="38"/>
      <c r="G86" s="156" t="str">
        <f>IF(VLOOKUP($G$8&amp;IF($C86&lt;10,"0","")&amp;$C86,'kijkglas VO'!$A$11:$M$755,1)=$G$8&amp;IF($C86&lt;10,"0","")&amp;$C86,VLOOKUP($G$8&amp;IF($C86&lt;10,"0","")&amp;$C86,'kijkglas VO'!$A$11:$M$747,5),"")</f>
        <v/>
      </c>
      <c r="H86" s="156" t="str">
        <f>IF(VLOOKUP($G$8&amp;IF($C86&lt;10,"0","")&amp;$C86,'kijkglas VO'!$A$11:$M$755,1)=$G$8&amp;IF($C86&lt;10,"0","")&amp;$C86,VLOOKUP($G$8&amp;IF($C86&lt;10,"0","")&amp;$C86,'kijkglas VO'!$A$11:$M$755,6),"")</f>
        <v/>
      </c>
      <c r="I86" s="156" t="str">
        <f>IF(VLOOKUP($G$8&amp;IF($C86&lt;10,"0","")&amp;$C86,'kijkglas VO'!$A$11:$M$755,1)=$G$8&amp;IF($C86&lt;10,"0","")&amp;$C86,VLOOKUP($G$8&amp;IF($C86&lt;10,"0","")&amp;$C86,'kijkglas VO'!$A$11:$M$755,7),"")</f>
        <v/>
      </c>
      <c r="J86" s="156">
        <f t="shared" si="32"/>
        <v>0</v>
      </c>
      <c r="K86" s="37"/>
      <c r="L86" s="156" t="str">
        <f>IF(VLOOKUP($G$8&amp;IF($C86&lt;10,"0","")&amp;$C86,'kijkglas VO'!$A$11:$M$755,1)=$G$8&amp;IF($C86&lt;10,"0","")&amp;$C86,VLOOKUP($G$8&amp;IF($C86&lt;10,"0","")&amp;$C86,'kijkglas VO'!$A$11:$M$755,9),"")</f>
        <v/>
      </c>
      <c r="M86" s="156" t="str">
        <f>IF(VLOOKUP($G$8&amp;IF($C86&lt;10,"0","")&amp;$C86,'kijkglas VO'!$A$11:$M$755,1)=$G$8&amp;IF($C86&lt;10,"0","")&amp;$C86,VLOOKUP($G$8&amp;IF($C86&lt;10,"0","")&amp;$C86,'kijkglas VO'!$A$11:$M$755,10),"")</f>
        <v/>
      </c>
      <c r="N86" s="156" t="str">
        <f>IF(VLOOKUP($G$8&amp;IF($C86&lt;10,"0","")&amp;$C86,'kijkglas VO'!$A$11:$M$755,1)=$G$8&amp;IF($C86&lt;10,"0","")&amp;$C86,VLOOKUP($G$8&amp;IF($C86&lt;10,"0","")&amp;$C86,'kijkglas VO'!$A$11:$M$755,11),"")</f>
        <v/>
      </c>
      <c r="O86" s="156">
        <f t="shared" si="33"/>
        <v>0</v>
      </c>
      <c r="P86" s="156" t="str">
        <f>IF(IF(VLOOKUP($G$8&amp;IF($C86&lt;10,"0","")&amp;$C86,'kijkglas VO'!$A$11:$M$755,1)=$G$8&amp;IF($C86&lt;10,"0","")&amp;$C86,VLOOKUP($G$8&amp;IF($C86&lt;10,"0","")&amp;$C86,'kijkglas VO'!$A$11:$M$755,13),0)=1,"ja","nee")</f>
        <v>nee</v>
      </c>
      <c r="Q86" s="37"/>
      <c r="R86" s="157">
        <f>(J86-O86)*(tab!$C$21*tab!$E$8+tab!$D$23)</f>
        <v>0</v>
      </c>
      <c r="S86" s="157">
        <f>IF(AND(J86=0,O86=0),0,(G86-L86)*tab!$E$31+(H86-M86)*tab!$F$31+(I86-N86)*tab!$G$31)</f>
        <v>0</v>
      </c>
      <c r="T86" s="157">
        <f t="shared" si="34"/>
        <v>0</v>
      </c>
      <c r="U86" s="73" t="s">
        <v>46</v>
      </c>
      <c r="V86" s="157">
        <f>IF(U86="nee",0,(J86-O86)*(tab!$C$45))</f>
        <v>0</v>
      </c>
      <c r="W86" s="157">
        <f>IF(U86="nee",0,IF(AND(J86=0,O86=0),0,(G86-L86)*tab!$G$45+(H86-M86)*tab!$H$45+(I86-N86)*tab!$I$45))</f>
        <v>0</v>
      </c>
      <c r="X86" s="157">
        <f t="shared" si="35"/>
        <v>0</v>
      </c>
      <c r="Y86" s="3"/>
      <c r="Z86" s="18"/>
    </row>
    <row r="87" spans="2:26" ht="12" customHeight="1" x14ac:dyDescent="0.2">
      <c r="B87" s="16"/>
      <c r="C87" s="1">
        <v>19</v>
      </c>
      <c r="D87" s="164" t="str">
        <f>IF(E87="","",VLOOKUP(E87,'SWV gegevens'!$F$2:$G$76,2))</f>
        <v/>
      </c>
      <c r="E87" s="156" t="str">
        <f>IF(VLOOKUP($G$8&amp;IF($C87&lt;10,"0","")&amp;$C87,'kijkglas VO'!$A$11:$M$755,1)=$G$8&amp;IF($C87&lt;10,"0","")&amp;$C87,VLOOKUP($G$8&amp;IF($C87&lt;10,"0","")&amp;$C87,'kijkglas VO'!$A$11:$M$755,4),"")</f>
        <v/>
      </c>
      <c r="F87" s="38"/>
      <c r="G87" s="156" t="str">
        <f>IF(VLOOKUP($G$8&amp;IF($C87&lt;10,"0","")&amp;$C87,'kijkglas VO'!$A$11:$M$755,1)=$G$8&amp;IF($C87&lt;10,"0","")&amp;$C87,VLOOKUP($G$8&amp;IF($C87&lt;10,"0","")&amp;$C87,'kijkglas VO'!$A$11:$M$747,5),"")</f>
        <v/>
      </c>
      <c r="H87" s="156" t="str">
        <f>IF(VLOOKUP($G$8&amp;IF($C87&lt;10,"0","")&amp;$C87,'kijkglas VO'!$A$11:$M$755,1)=$G$8&amp;IF($C87&lt;10,"0","")&amp;$C87,VLOOKUP($G$8&amp;IF($C87&lt;10,"0","")&amp;$C87,'kijkglas VO'!$A$11:$M$755,6),"")</f>
        <v/>
      </c>
      <c r="I87" s="156" t="str">
        <f>IF(VLOOKUP($G$8&amp;IF($C87&lt;10,"0","")&amp;$C87,'kijkglas VO'!$A$11:$M$755,1)=$G$8&amp;IF($C87&lt;10,"0","")&amp;$C87,VLOOKUP($G$8&amp;IF($C87&lt;10,"0","")&amp;$C87,'kijkglas VO'!$A$11:$M$755,7),"")</f>
        <v/>
      </c>
      <c r="J87" s="156">
        <f t="shared" si="32"/>
        <v>0</v>
      </c>
      <c r="K87" s="37"/>
      <c r="L87" s="156" t="str">
        <f>IF(VLOOKUP($G$8&amp;IF($C87&lt;10,"0","")&amp;$C87,'kijkglas VO'!$A$11:$M$755,1)=$G$8&amp;IF($C87&lt;10,"0","")&amp;$C87,VLOOKUP($G$8&amp;IF($C87&lt;10,"0","")&amp;$C87,'kijkglas VO'!$A$11:$M$755,9),"")</f>
        <v/>
      </c>
      <c r="M87" s="156" t="str">
        <f>IF(VLOOKUP($G$8&amp;IF($C87&lt;10,"0","")&amp;$C87,'kijkglas VO'!$A$11:$M$755,1)=$G$8&amp;IF($C87&lt;10,"0","")&amp;$C87,VLOOKUP($G$8&amp;IF($C87&lt;10,"0","")&amp;$C87,'kijkglas VO'!$A$11:$M$755,10),"")</f>
        <v/>
      </c>
      <c r="N87" s="156" t="str">
        <f>IF(VLOOKUP($G$8&amp;IF($C87&lt;10,"0","")&amp;$C87,'kijkglas VO'!$A$11:$M$755,1)=$G$8&amp;IF($C87&lt;10,"0","")&amp;$C87,VLOOKUP($G$8&amp;IF($C87&lt;10,"0","")&amp;$C87,'kijkglas VO'!$A$11:$M$755,11),"")</f>
        <v/>
      </c>
      <c r="O87" s="156">
        <f t="shared" si="33"/>
        <v>0</v>
      </c>
      <c r="P87" s="156" t="str">
        <f>IF(IF(VLOOKUP($G$8&amp;IF($C87&lt;10,"0","")&amp;$C87,'kijkglas VO'!$A$11:$M$755,1)=$G$8&amp;IF($C87&lt;10,"0","")&amp;$C87,VLOOKUP($G$8&amp;IF($C87&lt;10,"0","")&amp;$C87,'kijkglas VO'!$A$11:$M$755,13),0)=1,"ja","nee")</f>
        <v>nee</v>
      </c>
      <c r="Q87" s="37"/>
      <c r="R87" s="157">
        <f>(J87-O87)*(tab!$C$21*tab!$E$8+tab!$D$23)</f>
        <v>0</v>
      </c>
      <c r="S87" s="157">
        <f>IF(AND(J87=0,O87=0),0,(G87-L87)*tab!$E$31+(H87-M87)*tab!$F$31+(I87-N87)*tab!$G$31)</f>
        <v>0</v>
      </c>
      <c r="T87" s="157">
        <f t="shared" si="34"/>
        <v>0</v>
      </c>
      <c r="U87" s="73" t="s">
        <v>46</v>
      </c>
      <c r="V87" s="157">
        <f>IF(U87="nee",0,(J87-O87)*(tab!$C$45))</f>
        <v>0</v>
      </c>
      <c r="W87" s="157">
        <f>IF(U87="nee",0,IF(AND(J87=0,O87=0),0,(G87-L87)*tab!$G$45+(H87-M87)*tab!$H$45+(I87-N87)*tab!$I$45))</f>
        <v>0</v>
      </c>
      <c r="X87" s="157">
        <f t="shared" si="35"/>
        <v>0</v>
      </c>
      <c r="Y87" s="3"/>
      <c r="Z87" s="18"/>
    </row>
    <row r="88" spans="2:26" ht="12" customHeight="1" x14ac:dyDescent="0.2">
      <c r="B88" s="16"/>
      <c r="C88" s="1">
        <v>20</v>
      </c>
      <c r="D88" s="164" t="str">
        <f>IF(E88="","",VLOOKUP(E88,'SWV gegevens'!$F$2:$G$76,2))</f>
        <v/>
      </c>
      <c r="E88" s="156" t="str">
        <f>IF(VLOOKUP($G$8&amp;IF($C88&lt;10,"0","")&amp;$C88,'kijkglas VO'!$A$11:$M$755,1)=$G$8&amp;IF($C88&lt;10,"0","")&amp;$C88,VLOOKUP($G$8&amp;IF($C88&lt;10,"0","")&amp;$C88,'kijkglas VO'!$A$11:$M$755,4),"")</f>
        <v/>
      </c>
      <c r="F88" s="38"/>
      <c r="G88" s="156" t="str">
        <f>IF(VLOOKUP($G$8&amp;IF($C88&lt;10,"0","")&amp;$C88,'kijkglas VO'!$A$11:$M$755,1)=$G$8&amp;IF($C88&lt;10,"0","")&amp;$C88,VLOOKUP($G$8&amp;IF($C88&lt;10,"0","")&amp;$C88,'kijkglas VO'!$A$11:$M$747,5),"")</f>
        <v/>
      </c>
      <c r="H88" s="156" t="str">
        <f>IF(VLOOKUP($G$8&amp;IF($C88&lt;10,"0","")&amp;$C88,'kijkglas VO'!$A$11:$M$755,1)=$G$8&amp;IF($C88&lt;10,"0","")&amp;$C88,VLOOKUP($G$8&amp;IF($C88&lt;10,"0","")&amp;$C88,'kijkglas VO'!$A$11:$M$755,6),"")</f>
        <v/>
      </c>
      <c r="I88" s="156" t="str">
        <f>IF(VLOOKUP($G$8&amp;IF($C88&lt;10,"0","")&amp;$C88,'kijkglas VO'!$A$11:$M$755,1)=$G$8&amp;IF($C88&lt;10,"0","")&amp;$C88,VLOOKUP($G$8&amp;IF($C88&lt;10,"0","")&amp;$C88,'kijkglas VO'!$A$11:$M$755,7),"")</f>
        <v/>
      </c>
      <c r="J88" s="156">
        <f t="shared" si="32"/>
        <v>0</v>
      </c>
      <c r="K88" s="37"/>
      <c r="L88" s="156" t="str">
        <f>IF(VLOOKUP($G$8&amp;IF($C88&lt;10,"0","")&amp;$C88,'kijkglas VO'!$A$11:$M$755,1)=$G$8&amp;IF($C88&lt;10,"0","")&amp;$C88,VLOOKUP($G$8&amp;IF($C88&lt;10,"0","")&amp;$C88,'kijkglas VO'!$A$11:$M$755,9),"")</f>
        <v/>
      </c>
      <c r="M88" s="156" t="str">
        <f>IF(VLOOKUP($G$8&amp;IF($C88&lt;10,"0","")&amp;$C88,'kijkglas VO'!$A$11:$M$755,1)=$G$8&amp;IF($C88&lt;10,"0","")&amp;$C88,VLOOKUP($G$8&amp;IF($C88&lt;10,"0","")&amp;$C88,'kijkglas VO'!$A$11:$M$755,10),"")</f>
        <v/>
      </c>
      <c r="N88" s="156" t="str">
        <f>IF(VLOOKUP($G$8&amp;IF($C88&lt;10,"0","")&amp;$C88,'kijkglas VO'!$A$11:$M$755,1)=$G$8&amp;IF($C88&lt;10,"0","")&amp;$C88,VLOOKUP($G$8&amp;IF($C88&lt;10,"0","")&amp;$C88,'kijkglas VO'!$A$11:$M$755,11),"")</f>
        <v/>
      </c>
      <c r="O88" s="156">
        <f t="shared" si="33"/>
        <v>0</v>
      </c>
      <c r="P88" s="156" t="str">
        <f>IF(IF(VLOOKUP($G$8&amp;IF($C88&lt;10,"0","")&amp;$C88,'kijkglas VO'!$A$11:$M$755,1)=$G$8&amp;IF($C88&lt;10,"0","")&amp;$C88,VLOOKUP($G$8&amp;IF($C88&lt;10,"0","")&amp;$C88,'kijkglas VO'!$A$11:$M$755,13),0)=1,"ja","nee")</f>
        <v>nee</v>
      </c>
      <c r="Q88" s="37"/>
      <c r="R88" s="157">
        <f>(J88-O88)*(tab!$C$21*tab!$E$8+tab!$D$23)</f>
        <v>0</v>
      </c>
      <c r="S88" s="157">
        <f>IF(AND(J88=0,O88=0),0,(G88-L88)*tab!$E$31+(H88-M88)*tab!$F$31+(I88-N88)*tab!$G$31)</f>
        <v>0</v>
      </c>
      <c r="T88" s="157">
        <f t="shared" si="34"/>
        <v>0</v>
      </c>
      <c r="U88" s="73" t="s">
        <v>46</v>
      </c>
      <c r="V88" s="157">
        <f>IF(U88="nee",0,(J88-O88)*(tab!$C$45))</f>
        <v>0</v>
      </c>
      <c r="W88" s="157">
        <f>IF(U88="nee",0,IF(AND(J88=0,O88=0),0,(G88-L88)*tab!$G$45+(H88-M88)*tab!$H$45+(I88-N88)*tab!$I$45))</f>
        <v>0</v>
      </c>
      <c r="X88" s="157">
        <f t="shared" si="35"/>
        <v>0</v>
      </c>
      <c r="Y88" s="3"/>
      <c r="Z88" s="18"/>
    </row>
    <row r="89" spans="2:26" ht="12" customHeight="1" x14ac:dyDescent="0.2">
      <c r="B89" s="16"/>
      <c r="C89" s="1">
        <v>21</v>
      </c>
      <c r="D89" s="164" t="str">
        <f>IF(E89="","",VLOOKUP(E89,'SWV gegevens'!$F$2:$G$76,2))</f>
        <v/>
      </c>
      <c r="E89" s="156" t="str">
        <f>IF(VLOOKUP($G$8&amp;IF($C89&lt;10,"0","")&amp;$C89,'kijkglas VO'!$A$11:$M$755,1)=$G$8&amp;IF($C89&lt;10,"0","")&amp;$C89,VLOOKUP($G$8&amp;IF($C89&lt;10,"0","")&amp;$C89,'kijkglas VO'!$A$11:$M$755,4),"")</f>
        <v/>
      </c>
      <c r="F89" s="38"/>
      <c r="G89" s="156" t="str">
        <f>IF(VLOOKUP($G$8&amp;IF($C89&lt;10,"0","")&amp;$C89,'kijkglas VO'!$A$11:$M$755,1)=$G$8&amp;IF($C89&lt;10,"0","")&amp;$C89,VLOOKUP($G$8&amp;IF($C89&lt;10,"0","")&amp;$C89,'kijkglas VO'!$A$11:$M$747,5),"")</f>
        <v/>
      </c>
      <c r="H89" s="156" t="str">
        <f>IF(VLOOKUP($G$8&amp;IF($C89&lt;10,"0","")&amp;$C89,'kijkglas VO'!$A$11:$M$755,1)=$G$8&amp;IF($C89&lt;10,"0","")&amp;$C89,VLOOKUP($G$8&amp;IF($C89&lt;10,"0","")&amp;$C89,'kijkglas VO'!$A$11:$M$755,6),"")</f>
        <v/>
      </c>
      <c r="I89" s="156" t="str">
        <f>IF(VLOOKUP($G$8&amp;IF($C89&lt;10,"0","")&amp;$C89,'kijkglas VO'!$A$11:$M$755,1)=$G$8&amp;IF($C89&lt;10,"0","")&amp;$C89,VLOOKUP($G$8&amp;IF($C89&lt;10,"0","")&amp;$C89,'kijkglas VO'!$A$11:$M$755,7),"")</f>
        <v/>
      </c>
      <c r="J89" s="156">
        <f t="shared" si="32"/>
        <v>0</v>
      </c>
      <c r="K89" s="37"/>
      <c r="L89" s="156" t="str">
        <f>IF(VLOOKUP($G$8&amp;IF($C89&lt;10,"0","")&amp;$C89,'kijkglas VO'!$A$11:$M$755,1)=$G$8&amp;IF($C89&lt;10,"0","")&amp;$C89,VLOOKUP($G$8&amp;IF($C89&lt;10,"0","")&amp;$C89,'kijkglas VO'!$A$11:$M$755,9),"")</f>
        <v/>
      </c>
      <c r="M89" s="156" t="str">
        <f>IF(VLOOKUP($G$8&amp;IF($C89&lt;10,"0","")&amp;$C89,'kijkglas VO'!$A$11:$M$755,1)=$G$8&amp;IF($C89&lt;10,"0","")&amp;$C89,VLOOKUP($G$8&amp;IF($C89&lt;10,"0","")&amp;$C89,'kijkglas VO'!$A$11:$M$755,10),"")</f>
        <v/>
      </c>
      <c r="N89" s="156" t="str">
        <f>IF(VLOOKUP($G$8&amp;IF($C89&lt;10,"0","")&amp;$C89,'kijkglas VO'!$A$11:$M$755,1)=$G$8&amp;IF($C89&lt;10,"0","")&amp;$C89,VLOOKUP($G$8&amp;IF($C89&lt;10,"0","")&amp;$C89,'kijkglas VO'!$A$11:$M$755,11),"")</f>
        <v/>
      </c>
      <c r="O89" s="156">
        <f t="shared" si="33"/>
        <v>0</v>
      </c>
      <c r="P89" s="156" t="str">
        <f>IF(IF(VLOOKUP($G$8&amp;IF($C89&lt;10,"0","")&amp;$C89,'kijkglas VO'!$A$11:$M$755,1)=$G$8&amp;IF($C89&lt;10,"0","")&amp;$C89,VLOOKUP($G$8&amp;IF($C89&lt;10,"0","")&amp;$C89,'kijkglas VO'!$A$11:$M$755,13),0)=1,"ja","nee")</f>
        <v>nee</v>
      </c>
      <c r="Q89" s="37"/>
      <c r="R89" s="157">
        <f>(J89-O89)*(tab!$C$21*tab!$E$8+tab!$D$23)</f>
        <v>0</v>
      </c>
      <c r="S89" s="157">
        <f>IF(AND(J89=0,O89=0),0,(G89-L89)*tab!$E$31+(H89-M89)*tab!$F$31+(I89-N89)*tab!$G$31)</f>
        <v>0</v>
      </c>
      <c r="T89" s="157">
        <f t="shared" si="34"/>
        <v>0</v>
      </c>
      <c r="U89" s="73" t="s">
        <v>46</v>
      </c>
      <c r="V89" s="157">
        <f>IF(U89="nee",0,(J89-O89)*(tab!$C$45))</f>
        <v>0</v>
      </c>
      <c r="W89" s="157">
        <f>IF(U89="nee",0,IF(AND(J89=0,O89=0),0,(G89-L89)*tab!$G$45+(H89-M89)*tab!$H$45+(I89-N89)*tab!$I$45))</f>
        <v>0</v>
      </c>
      <c r="X89" s="157">
        <f t="shared" si="35"/>
        <v>0</v>
      </c>
      <c r="Y89" s="3"/>
      <c r="Z89" s="18"/>
    </row>
    <row r="90" spans="2:26" ht="12" customHeight="1" x14ac:dyDescent="0.2">
      <c r="B90" s="16"/>
      <c r="C90" s="1">
        <v>22</v>
      </c>
      <c r="D90" s="164" t="str">
        <f>IF(E90="","",VLOOKUP(E90,'SWV gegevens'!$F$2:$G$76,2))</f>
        <v/>
      </c>
      <c r="E90" s="156" t="str">
        <f>IF(VLOOKUP($G$8&amp;IF($C90&lt;10,"0","")&amp;$C90,'kijkglas VO'!$A$11:$M$755,1)=$G$8&amp;IF($C90&lt;10,"0","")&amp;$C90,VLOOKUP($G$8&amp;IF($C90&lt;10,"0","")&amp;$C90,'kijkglas VO'!$A$11:$M$755,4),"")</f>
        <v/>
      </c>
      <c r="F90" s="38"/>
      <c r="G90" s="156" t="str">
        <f>IF(VLOOKUP($G$8&amp;IF($C90&lt;10,"0","")&amp;$C90,'kijkglas VO'!$A$11:$M$755,1)=$G$8&amp;IF($C90&lt;10,"0","")&amp;$C90,VLOOKUP($G$8&amp;IF($C90&lt;10,"0","")&amp;$C90,'kijkglas VO'!$A$11:$M$747,5),"")</f>
        <v/>
      </c>
      <c r="H90" s="156" t="str">
        <f>IF(VLOOKUP($G$8&amp;IF($C90&lt;10,"0","")&amp;$C90,'kijkglas VO'!$A$11:$M$755,1)=$G$8&amp;IF($C90&lt;10,"0","")&amp;$C90,VLOOKUP($G$8&amp;IF($C90&lt;10,"0","")&amp;$C90,'kijkglas VO'!$A$11:$M$755,6),"")</f>
        <v/>
      </c>
      <c r="I90" s="156" t="str">
        <f>IF(VLOOKUP($G$8&amp;IF($C90&lt;10,"0","")&amp;$C90,'kijkglas VO'!$A$11:$M$755,1)=$G$8&amp;IF($C90&lt;10,"0","")&amp;$C90,VLOOKUP($G$8&amp;IF($C90&lt;10,"0","")&amp;$C90,'kijkglas VO'!$A$11:$M$755,7),"")</f>
        <v/>
      </c>
      <c r="J90" s="156">
        <f t="shared" si="32"/>
        <v>0</v>
      </c>
      <c r="K90" s="37"/>
      <c r="L90" s="156" t="str">
        <f>IF(VLOOKUP($G$8&amp;IF($C90&lt;10,"0","")&amp;$C90,'kijkglas VO'!$A$11:$M$755,1)=$G$8&amp;IF($C90&lt;10,"0","")&amp;$C90,VLOOKUP($G$8&amp;IF($C90&lt;10,"0","")&amp;$C90,'kijkglas VO'!$A$11:$M$755,9),"")</f>
        <v/>
      </c>
      <c r="M90" s="156" t="str">
        <f>IF(VLOOKUP($G$8&amp;IF($C90&lt;10,"0","")&amp;$C90,'kijkglas VO'!$A$11:$M$755,1)=$G$8&amp;IF($C90&lt;10,"0","")&amp;$C90,VLOOKUP($G$8&amp;IF($C90&lt;10,"0","")&amp;$C90,'kijkglas VO'!$A$11:$M$755,10),"")</f>
        <v/>
      </c>
      <c r="N90" s="156" t="str">
        <f>IF(VLOOKUP($G$8&amp;IF($C90&lt;10,"0","")&amp;$C90,'kijkglas VO'!$A$11:$M$755,1)=$G$8&amp;IF($C90&lt;10,"0","")&amp;$C90,VLOOKUP($G$8&amp;IF($C90&lt;10,"0","")&amp;$C90,'kijkglas VO'!$A$11:$M$755,11),"")</f>
        <v/>
      </c>
      <c r="O90" s="156">
        <f t="shared" si="33"/>
        <v>0</v>
      </c>
      <c r="P90" s="156" t="str">
        <f>IF(IF(VLOOKUP($G$8&amp;IF($C90&lt;10,"0","")&amp;$C90,'kijkglas VO'!$A$11:$M$755,1)=$G$8&amp;IF($C90&lt;10,"0","")&amp;$C90,VLOOKUP($G$8&amp;IF($C90&lt;10,"0","")&amp;$C90,'kijkglas VO'!$A$11:$M$755,13),0)=1,"ja","nee")</f>
        <v>nee</v>
      </c>
      <c r="Q90" s="37"/>
      <c r="R90" s="157">
        <f>(J90-O90)*(tab!$C$21*tab!$E$8+tab!$D$23)</f>
        <v>0</v>
      </c>
      <c r="S90" s="157">
        <f>IF(AND(J90=0,O90=0),0,(G90-L90)*tab!$E$31+(H90-M90)*tab!$F$31+(I90-N90)*tab!$G$31)</f>
        <v>0</v>
      </c>
      <c r="T90" s="157">
        <f t="shared" si="34"/>
        <v>0</v>
      </c>
      <c r="U90" s="73" t="s">
        <v>46</v>
      </c>
      <c r="V90" s="157">
        <f>IF(U90="nee",0,(J90-O90)*(tab!$C$45))</f>
        <v>0</v>
      </c>
      <c r="W90" s="157">
        <f>IF(U90="nee",0,IF(AND(J90=0,O90=0),0,(G90-L90)*tab!$G$45+(H90-M90)*tab!$H$45+(I90-N90)*tab!$I$45))</f>
        <v>0</v>
      </c>
      <c r="X90" s="157">
        <f t="shared" si="35"/>
        <v>0</v>
      </c>
      <c r="Y90" s="3"/>
      <c r="Z90" s="18"/>
    </row>
    <row r="91" spans="2:26" ht="12" customHeight="1" x14ac:dyDescent="0.2">
      <c r="B91" s="16"/>
      <c r="C91" s="1">
        <v>23</v>
      </c>
      <c r="D91" s="164" t="str">
        <f>IF(E91="","",VLOOKUP(E91,'SWV gegevens'!$F$2:$G$76,2))</f>
        <v/>
      </c>
      <c r="E91" s="156" t="str">
        <f>IF(VLOOKUP($G$8&amp;IF($C91&lt;10,"0","")&amp;$C91,'kijkglas VO'!$A$11:$M$755,1)=$G$8&amp;IF($C91&lt;10,"0","")&amp;$C91,VLOOKUP($G$8&amp;IF($C91&lt;10,"0","")&amp;$C91,'kijkglas VO'!$A$11:$M$755,4),"")</f>
        <v/>
      </c>
      <c r="F91" s="38"/>
      <c r="G91" s="156" t="str">
        <f>IF(VLOOKUP($G$8&amp;IF($C91&lt;10,"0","")&amp;$C91,'kijkglas VO'!$A$11:$M$755,1)=$G$8&amp;IF($C91&lt;10,"0","")&amp;$C91,VLOOKUP($G$8&amp;IF($C91&lt;10,"0","")&amp;$C91,'kijkglas VO'!$A$11:$M$747,5),"")</f>
        <v/>
      </c>
      <c r="H91" s="156" t="str">
        <f>IF(VLOOKUP($G$8&amp;IF($C91&lt;10,"0","")&amp;$C91,'kijkglas VO'!$A$11:$M$755,1)=$G$8&amp;IF($C91&lt;10,"0","")&amp;$C91,VLOOKUP($G$8&amp;IF($C91&lt;10,"0","")&amp;$C91,'kijkglas VO'!$A$11:$M$755,6),"")</f>
        <v/>
      </c>
      <c r="I91" s="156" t="str">
        <f>IF(VLOOKUP($G$8&amp;IF($C91&lt;10,"0","")&amp;$C91,'kijkglas VO'!$A$11:$M$755,1)=$G$8&amp;IF($C91&lt;10,"0","")&amp;$C91,VLOOKUP($G$8&amp;IF($C91&lt;10,"0","")&amp;$C91,'kijkglas VO'!$A$11:$M$755,7),"")</f>
        <v/>
      </c>
      <c r="J91" s="156">
        <f t="shared" si="32"/>
        <v>0</v>
      </c>
      <c r="K91" s="37"/>
      <c r="L91" s="156" t="str">
        <f>IF(VLOOKUP($G$8&amp;IF($C91&lt;10,"0","")&amp;$C91,'kijkglas VO'!$A$11:$M$755,1)=$G$8&amp;IF($C91&lt;10,"0","")&amp;$C91,VLOOKUP($G$8&amp;IF($C91&lt;10,"0","")&amp;$C91,'kijkglas VO'!$A$11:$M$755,9),"")</f>
        <v/>
      </c>
      <c r="M91" s="156" t="str">
        <f>IF(VLOOKUP($G$8&amp;IF($C91&lt;10,"0","")&amp;$C91,'kijkglas VO'!$A$11:$M$755,1)=$G$8&amp;IF($C91&lt;10,"0","")&amp;$C91,VLOOKUP($G$8&amp;IF($C91&lt;10,"0","")&amp;$C91,'kijkglas VO'!$A$11:$M$755,10),"")</f>
        <v/>
      </c>
      <c r="N91" s="156" t="str">
        <f>IF(VLOOKUP($G$8&amp;IF($C91&lt;10,"0","")&amp;$C91,'kijkglas VO'!$A$11:$M$755,1)=$G$8&amp;IF($C91&lt;10,"0","")&amp;$C91,VLOOKUP($G$8&amp;IF($C91&lt;10,"0","")&amp;$C91,'kijkglas VO'!$A$11:$M$755,11),"")</f>
        <v/>
      </c>
      <c r="O91" s="156">
        <f t="shared" si="33"/>
        <v>0</v>
      </c>
      <c r="P91" s="156" t="str">
        <f>IF(IF(VLOOKUP($G$8&amp;IF($C91&lt;10,"0","")&amp;$C91,'kijkglas VO'!$A$11:$M$755,1)=$G$8&amp;IF($C91&lt;10,"0","")&amp;$C91,VLOOKUP($G$8&amp;IF($C91&lt;10,"0","")&amp;$C91,'kijkglas VO'!$A$11:$M$755,13),0)=1,"ja","nee")</f>
        <v>nee</v>
      </c>
      <c r="Q91" s="37"/>
      <c r="R91" s="157">
        <f>(J91-O91)*(tab!$C$21*tab!$E$8+tab!$D$23)</f>
        <v>0</v>
      </c>
      <c r="S91" s="157">
        <f>IF(AND(J91=0,O91=0),0,(G91-L91)*tab!$E$31+(H91-M91)*tab!$F$31+(I91-N91)*tab!$G$31)</f>
        <v>0</v>
      </c>
      <c r="T91" s="157">
        <f t="shared" si="34"/>
        <v>0</v>
      </c>
      <c r="U91" s="73" t="s">
        <v>46</v>
      </c>
      <c r="V91" s="157">
        <f>IF(U91="nee",0,(J91-O91)*(tab!$C$45))</f>
        <v>0</v>
      </c>
      <c r="W91" s="157">
        <f>IF(U91="nee",0,IF(AND(J91=0,O91=0),0,(G91-L91)*tab!$G$45+(H91-M91)*tab!$H$45+(I91-N91)*tab!$I$45))</f>
        <v>0</v>
      </c>
      <c r="X91" s="157">
        <f t="shared" si="35"/>
        <v>0</v>
      </c>
      <c r="Y91" s="3"/>
      <c r="Z91" s="18"/>
    </row>
    <row r="92" spans="2:26" ht="12" customHeight="1" x14ac:dyDescent="0.2">
      <c r="B92" s="16"/>
      <c r="C92" s="1">
        <v>24</v>
      </c>
      <c r="D92" s="164" t="str">
        <f>IF(E92="","",VLOOKUP(E92,'SWV gegevens'!$F$2:$G$76,2))</f>
        <v/>
      </c>
      <c r="E92" s="156" t="str">
        <f>IF(VLOOKUP($G$8&amp;IF($C92&lt;10,"0","")&amp;$C92,'kijkglas VO'!$A$11:$M$755,1)=$G$8&amp;IF($C92&lt;10,"0","")&amp;$C92,VLOOKUP($G$8&amp;IF($C92&lt;10,"0","")&amp;$C92,'kijkglas VO'!$A$11:$M$755,4),"")</f>
        <v/>
      </c>
      <c r="F92" s="38"/>
      <c r="G92" s="156" t="str">
        <f>IF(VLOOKUP($G$8&amp;IF($C92&lt;10,"0","")&amp;$C92,'kijkglas VO'!$A$11:$M$755,1)=$G$8&amp;IF($C92&lt;10,"0","")&amp;$C92,VLOOKUP($G$8&amp;IF($C92&lt;10,"0","")&amp;$C92,'kijkglas VO'!$A$11:$M$747,5),"")</f>
        <v/>
      </c>
      <c r="H92" s="156" t="str">
        <f>IF(VLOOKUP($G$8&amp;IF($C92&lt;10,"0","")&amp;$C92,'kijkglas VO'!$A$11:$M$755,1)=$G$8&amp;IF($C92&lt;10,"0","")&amp;$C92,VLOOKUP($G$8&amp;IF($C92&lt;10,"0","")&amp;$C92,'kijkglas VO'!$A$11:$M$755,6),"")</f>
        <v/>
      </c>
      <c r="I92" s="156" t="str">
        <f>IF(VLOOKUP($G$8&amp;IF($C92&lt;10,"0","")&amp;$C92,'kijkglas VO'!$A$11:$M$755,1)=$G$8&amp;IF($C92&lt;10,"0","")&amp;$C92,VLOOKUP($G$8&amp;IF($C92&lt;10,"0","")&amp;$C92,'kijkglas VO'!$A$11:$M$755,7),"")</f>
        <v/>
      </c>
      <c r="J92" s="156">
        <f t="shared" si="32"/>
        <v>0</v>
      </c>
      <c r="K92" s="37"/>
      <c r="L92" s="156" t="str">
        <f>IF(VLOOKUP($G$8&amp;IF($C92&lt;10,"0","")&amp;$C92,'kijkglas VO'!$A$11:$M$755,1)=$G$8&amp;IF($C92&lt;10,"0","")&amp;$C92,VLOOKUP($G$8&amp;IF($C92&lt;10,"0","")&amp;$C92,'kijkglas VO'!$A$11:$M$755,9),"")</f>
        <v/>
      </c>
      <c r="M92" s="156" t="str">
        <f>IF(VLOOKUP($G$8&amp;IF($C92&lt;10,"0","")&amp;$C92,'kijkglas VO'!$A$11:$M$755,1)=$G$8&amp;IF($C92&lt;10,"0","")&amp;$C92,VLOOKUP($G$8&amp;IF($C92&lt;10,"0","")&amp;$C92,'kijkglas VO'!$A$11:$M$755,10),"")</f>
        <v/>
      </c>
      <c r="N92" s="156" t="str">
        <f>IF(VLOOKUP($G$8&amp;IF($C92&lt;10,"0","")&amp;$C92,'kijkglas VO'!$A$11:$M$755,1)=$G$8&amp;IF($C92&lt;10,"0","")&amp;$C92,VLOOKUP($G$8&amp;IF($C92&lt;10,"0","")&amp;$C92,'kijkglas VO'!$A$11:$M$755,11),"")</f>
        <v/>
      </c>
      <c r="O92" s="156">
        <f t="shared" si="33"/>
        <v>0</v>
      </c>
      <c r="P92" s="156" t="str">
        <f>IF(IF(VLOOKUP($G$8&amp;IF($C92&lt;10,"0","")&amp;$C92,'kijkglas VO'!$A$11:$M$755,1)=$G$8&amp;IF($C92&lt;10,"0","")&amp;$C92,VLOOKUP($G$8&amp;IF($C92&lt;10,"0","")&amp;$C92,'kijkglas VO'!$A$11:$M$755,13),0)=1,"ja","nee")</f>
        <v>nee</v>
      </c>
      <c r="Q92" s="37"/>
      <c r="R92" s="157">
        <f>(J92-O92)*(tab!$C$21*tab!$E$8+tab!$D$23)</f>
        <v>0</v>
      </c>
      <c r="S92" s="157">
        <f>IF(AND(J92=0,O92=0),0,(G92-L92)*tab!$E$31+(H92-M92)*tab!$F$31+(I92-N92)*tab!$G$31)</f>
        <v>0</v>
      </c>
      <c r="T92" s="157">
        <f t="shared" si="34"/>
        <v>0</v>
      </c>
      <c r="U92" s="73" t="s">
        <v>46</v>
      </c>
      <c r="V92" s="157">
        <f>IF(U92="nee",0,(J92-O92)*(tab!$C$45))</f>
        <v>0</v>
      </c>
      <c r="W92" s="157">
        <f>IF(U92="nee",0,IF(AND(J92=0,O92=0),0,(G92-L92)*tab!$G$45+(H92-M92)*tab!$H$45+(I92-N92)*tab!$I$45))</f>
        <v>0</v>
      </c>
      <c r="X92" s="157">
        <f t="shared" si="35"/>
        <v>0</v>
      </c>
      <c r="Y92" s="3"/>
      <c r="Z92" s="18"/>
    </row>
    <row r="93" spans="2:26" ht="12" customHeight="1" x14ac:dyDescent="0.2">
      <c r="B93" s="16"/>
      <c r="C93" s="1">
        <v>25</v>
      </c>
      <c r="D93" s="164" t="str">
        <f>IF(E93="","",VLOOKUP(E93,'SWV gegevens'!$F$2:$G$76,2))</f>
        <v/>
      </c>
      <c r="E93" s="156" t="str">
        <f>IF(VLOOKUP($G$8&amp;IF($C93&lt;10,"0","")&amp;$C93,'kijkglas VO'!$A$11:$M$755,1)=$G$8&amp;IF($C93&lt;10,"0","")&amp;$C93,VLOOKUP($G$8&amp;IF($C93&lt;10,"0","")&amp;$C93,'kijkglas VO'!$A$11:$M$755,4),"")</f>
        <v/>
      </c>
      <c r="F93" s="38"/>
      <c r="G93" s="156" t="str">
        <f>IF(VLOOKUP($G$8&amp;IF($C93&lt;10,"0","")&amp;$C93,'kijkglas VO'!$A$11:$M$755,1)=$G$8&amp;IF($C93&lt;10,"0","")&amp;$C93,VLOOKUP($G$8&amp;IF($C93&lt;10,"0","")&amp;$C93,'kijkglas VO'!$A$11:$M$747,5),"")</f>
        <v/>
      </c>
      <c r="H93" s="156" t="str">
        <f>IF(VLOOKUP($G$8&amp;IF($C93&lt;10,"0","")&amp;$C93,'kijkglas VO'!$A$11:$M$755,1)=$G$8&amp;IF($C93&lt;10,"0","")&amp;$C93,VLOOKUP($G$8&amp;IF($C93&lt;10,"0","")&amp;$C93,'kijkglas VO'!$A$11:$M$755,6),"")</f>
        <v/>
      </c>
      <c r="I93" s="156" t="str">
        <f>IF(VLOOKUP($G$8&amp;IF($C93&lt;10,"0","")&amp;$C93,'kijkglas VO'!$A$11:$M$755,1)=$G$8&amp;IF($C93&lt;10,"0","")&amp;$C93,VLOOKUP($G$8&amp;IF($C93&lt;10,"0","")&amp;$C93,'kijkglas VO'!$A$11:$M$755,7),"")</f>
        <v/>
      </c>
      <c r="J93" s="156">
        <f t="shared" si="32"/>
        <v>0</v>
      </c>
      <c r="K93" s="37"/>
      <c r="L93" s="156" t="str">
        <f>IF(VLOOKUP($G$8&amp;IF($C93&lt;10,"0","")&amp;$C93,'kijkglas VO'!$A$11:$M$755,1)=$G$8&amp;IF($C93&lt;10,"0","")&amp;$C93,VLOOKUP($G$8&amp;IF($C93&lt;10,"0","")&amp;$C93,'kijkglas VO'!$A$11:$M$755,9),"")</f>
        <v/>
      </c>
      <c r="M93" s="156" t="str">
        <f>IF(VLOOKUP($G$8&amp;IF($C93&lt;10,"0","")&amp;$C93,'kijkglas VO'!$A$11:$M$755,1)=$G$8&amp;IF($C93&lt;10,"0","")&amp;$C93,VLOOKUP($G$8&amp;IF($C93&lt;10,"0","")&amp;$C93,'kijkglas VO'!$A$11:$M$755,10),"")</f>
        <v/>
      </c>
      <c r="N93" s="156" t="str">
        <f>IF(VLOOKUP($G$8&amp;IF($C93&lt;10,"0","")&amp;$C93,'kijkglas VO'!$A$11:$M$755,1)=$G$8&amp;IF($C93&lt;10,"0","")&amp;$C93,VLOOKUP($G$8&amp;IF($C93&lt;10,"0","")&amp;$C93,'kijkglas VO'!$A$11:$M$755,11),"")</f>
        <v/>
      </c>
      <c r="O93" s="156">
        <f t="shared" si="33"/>
        <v>0</v>
      </c>
      <c r="P93" s="156" t="str">
        <f>IF(IF(VLOOKUP($G$8&amp;IF($C93&lt;10,"0","")&amp;$C93,'kijkglas VO'!$A$11:$M$755,1)=$G$8&amp;IF($C93&lt;10,"0","")&amp;$C93,VLOOKUP($G$8&amp;IF($C93&lt;10,"0","")&amp;$C93,'kijkglas VO'!$A$11:$M$755,13),0)=1,"ja","nee")</f>
        <v>nee</v>
      </c>
      <c r="Q93" s="37"/>
      <c r="R93" s="157">
        <f>(J93-O93)*(tab!$C$21*tab!$E$8+tab!$D$23)</f>
        <v>0</v>
      </c>
      <c r="S93" s="157">
        <f>IF(AND(J93=0,O93=0),0,(G93-L93)*tab!$E$31+(H93-M93)*tab!$F$31+(I93-N93)*tab!$G$31)</f>
        <v>0</v>
      </c>
      <c r="T93" s="157">
        <f t="shared" si="34"/>
        <v>0</v>
      </c>
      <c r="U93" s="73" t="s">
        <v>46</v>
      </c>
      <c r="V93" s="157">
        <f>IF(U93="nee",0,(J93-O93)*(tab!$C$45))</f>
        <v>0</v>
      </c>
      <c r="W93" s="157">
        <f>IF(U93="nee",0,IF(AND(J93=0,O93=0),0,(G93-L93)*tab!$G$45+(H93-M93)*tab!$H$45+(I93-N93)*tab!$I$45))</f>
        <v>0</v>
      </c>
      <c r="X93" s="157">
        <f t="shared" si="35"/>
        <v>0</v>
      </c>
      <c r="Y93" s="3"/>
      <c r="Z93" s="18"/>
    </row>
    <row r="94" spans="2:26" ht="12" customHeight="1" x14ac:dyDescent="0.2">
      <c r="B94" s="16"/>
      <c r="C94" s="1">
        <v>26</v>
      </c>
      <c r="D94" s="164" t="str">
        <f>IF(E94="","",VLOOKUP(E94,'SWV gegevens'!$F$2:$G$76,2))</f>
        <v/>
      </c>
      <c r="E94" s="156" t="str">
        <f>IF(VLOOKUP($G$8&amp;IF($C94&lt;10,"0","")&amp;$C94,'kijkglas VO'!$A$11:$M$755,1)=$G$8&amp;IF($C94&lt;10,"0","")&amp;$C94,VLOOKUP($G$8&amp;IF($C94&lt;10,"0","")&amp;$C94,'kijkglas VO'!$A$11:$M$755,4),"")</f>
        <v/>
      </c>
      <c r="F94" s="38"/>
      <c r="G94" s="156" t="str">
        <f>IF(VLOOKUP($G$8&amp;IF($C94&lt;10,"0","")&amp;$C94,'kijkglas VO'!$A$11:$M$755,1)=$G$8&amp;IF($C94&lt;10,"0","")&amp;$C94,VLOOKUP($G$8&amp;IF($C94&lt;10,"0","")&amp;$C94,'kijkglas VO'!$A$11:$M$747,5),"")</f>
        <v/>
      </c>
      <c r="H94" s="156" t="str">
        <f>IF(VLOOKUP($G$8&amp;IF($C94&lt;10,"0","")&amp;$C94,'kijkglas VO'!$A$11:$M$755,1)=$G$8&amp;IF($C94&lt;10,"0","")&amp;$C94,VLOOKUP($G$8&amp;IF($C94&lt;10,"0","")&amp;$C94,'kijkglas VO'!$A$11:$M$755,6),"")</f>
        <v/>
      </c>
      <c r="I94" s="156" t="str">
        <f>IF(VLOOKUP($G$8&amp;IF($C94&lt;10,"0","")&amp;$C94,'kijkglas VO'!$A$11:$M$755,1)=$G$8&amp;IF($C94&lt;10,"0","")&amp;$C94,VLOOKUP($G$8&amp;IF($C94&lt;10,"0","")&amp;$C94,'kijkglas VO'!$A$11:$M$755,7),"")</f>
        <v/>
      </c>
      <c r="J94" s="156">
        <f t="shared" si="32"/>
        <v>0</v>
      </c>
      <c r="K94" s="37"/>
      <c r="L94" s="156" t="str">
        <f>IF(VLOOKUP($G$8&amp;IF($C94&lt;10,"0","")&amp;$C94,'kijkglas VO'!$A$11:$M$755,1)=$G$8&amp;IF($C94&lt;10,"0","")&amp;$C94,VLOOKUP($G$8&amp;IF($C94&lt;10,"0","")&amp;$C94,'kijkglas VO'!$A$11:$M$755,9),"")</f>
        <v/>
      </c>
      <c r="M94" s="156" t="str">
        <f>IF(VLOOKUP($G$8&amp;IF($C94&lt;10,"0","")&amp;$C94,'kijkglas VO'!$A$11:$M$755,1)=$G$8&amp;IF($C94&lt;10,"0","")&amp;$C94,VLOOKUP($G$8&amp;IF($C94&lt;10,"0","")&amp;$C94,'kijkglas VO'!$A$11:$M$755,10),"")</f>
        <v/>
      </c>
      <c r="N94" s="156" t="str">
        <f>IF(VLOOKUP($G$8&amp;IF($C94&lt;10,"0","")&amp;$C94,'kijkglas VO'!$A$11:$M$755,1)=$G$8&amp;IF($C94&lt;10,"0","")&amp;$C94,VLOOKUP($G$8&amp;IF($C94&lt;10,"0","")&amp;$C94,'kijkglas VO'!$A$11:$M$755,11),"")</f>
        <v/>
      </c>
      <c r="O94" s="156">
        <f t="shared" si="33"/>
        <v>0</v>
      </c>
      <c r="P94" s="156" t="str">
        <f>IF(IF(VLOOKUP($G$8&amp;IF($C94&lt;10,"0","")&amp;$C94,'kijkglas VO'!$A$11:$M$755,1)=$G$8&amp;IF($C94&lt;10,"0","")&amp;$C94,VLOOKUP($G$8&amp;IF($C94&lt;10,"0","")&amp;$C94,'kijkglas VO'!$A$11:$M$755,13),0)=1,"ja","nee")</f>
        <v>nee</v>
      </c>
      <c r="Q94" s="37"/>
      <c r="R94" s="157">
        <f>(J94-O94)*(tab!$C$21*tab!$E$8+tab!$D$23)</f>
        <v>0</v>
      </c>
      <c r="S94" s="157">
        <f>IF(AND(J94=0,O94=0),0,(G94-L94)*tab!$E$31+(H94-M94)*tab!$F$31+(I94-N94)*tab!$G$31)</f>
        <v>0</v>
      </c>
      <c r="T94" s="157">
        <f t="shared" si="34"/>
        <v>0</v>
      </c>
      <c r="U94" s="73" t="s">
        <v>46</v>
      </c>
      <c r="V94" s="157">
        <f>IF(U94="nee",0,(J94-O94)*(tab!$C$45))</f>
        <v>0</v>
      </c>
      <c r="W94" s="157">
        <f>IF(U94="nee",0,IF(AND(J94=0,O94=0),0,(G94-L94)*tab!$G$45+(H94-M94)*tab!$H$45+(I94-N94)*tab!$I$45))</f>
        <v>0</v>
      </c>
      <c r="X94" s="157">
        <f t="shared" si="35"/>
        <v>0</v>
      </c>
      <c r="Y94" s="3"/>
      <c r="Z94" s="18"/>
    </row>
    <row r="95" spans="2:26" ht="12" customHeight="1" x14ac:dyDescent="0.2">
      <c r="B95" s="16"/>
      <c r="C95" s="1">
        <v>27</v>
      </c>
      <c r="D95" s="164" t="str">
        <f>IF(E95="","",VLOOKUP(E95,'SWV gegevens'!$F$2:$G$76,2))</f>
        <v/>
      </c>
      <c r="E95" s="156" t="str">
        <f>IF(VLOOKUP($G$8&amp;IF($C95&lt;10,"0","")&amp;$C95,'kijkglas VO'!$A$11:$M$755,1)=$G$8&amp;IF($C95&lt;10,"0","")&amp;$C95,VLOOKUP($G$8&amp;IF($C95&lt;10,"0","")&amp;$C95,'kijkglas VO'!$A$11:$M$755,4),"")</f>
        <v/>
      </c>
      <c r="F95" s="38"/>
      <c r="G95" s="156" t="str">
        <f>IF(VLOOKUP($G$8&amp;IF($C95&lt;10,"0","")&amp;$C95,'kijkglas VO'!$A$11:$M$755,1)=$G$8&amp;IF($C95&lt;10,"0","")&amp;$C95,VLOOKUP($G$8&amp;IF($C95&lt;10,"0","")&amp;$C95,'kijkglas VO'!$A$11:$M$747,5),"")</f>
        <v/>
      </c>
      <c r="H95" s="156" t="str">
        <f>IF(VLOOKUP($G$8&amp;IF($C95&lt;10,"0","")&amp;$C95,'kijkglas VO'!$A$11:$M$755,1)=$G$8&amp;IF($C95&lt;10,"0","")&amp;$C95,VLOOKUP($G$8&amp;IF($C95&lt;10,"0","")&amp;$C95,'kijkglas VO'!$A$11:$M$755,6),"")</f>
        <v/>
      </c>
      <c r="I95" s="156" t="str">
        <f>IF(VLOOKUP($G$8&amp;IF($C95&lt;10,"0","")&amp;$C95,'kijkglas VO'!$A$11:$M$755,1)=$G$8&amp;IF($C95&lt;10,"0","")&amp;$C95,VLOOKUP($G$8&amp;IF($C95&lt;10,"0","")&amp;$C95,'kijkglas VO'!$A$11:$M$755,7),"")</f>
        <v/>
      </c>
      <c r="J95" s="156">
        <f t="shared" si="32"/>
        <v>0</v>
      </c>
      <c r="K95" s="37"/>
      <c r="L95" s="156" t="str">
        <f>IF(VLOOKUP($G$8&amp;IF($C95&lt;10,"0","")&amp;$C95,'kijkglas VO'!$A$11:$M$755,1)=$G$8&amp;IF($C95&lt;10,"0","")&amp;$C95,VLOOKUP($G$8&amp;IF($C95&lt;10,"0","")&amp;$C95,'kijkglas VO'!$A$11:$M$755,9),"")</f>
        <v/>
      </c>
      <c r="M95" s="156" t="str">
        <f>IF(VLOOKUP($G$8&amp;IF($C95&lt;10,"0","")&amp;$C95,'kijkglas VO'!$A$11:$M$755,1)=$G$8&amp;IF($C95&lt;10,"0","")&amp;$C95,VLOOKUP($G$8&amp;IF($C95&lt;10,"0","")&amp;$C95,'kijkglas VO'!$A$11:$M$755,10),"")</f>
        <v/>
      </c>
      <c r="N95" s="156" t="str">
        <f>IF(VLOOKUP($G$8&amp;IF($C95&lt;10,"0","")&amp;$C95,'kijkglas VO'!$A$11:$M$755,1)=$G$8&amp;IF($C95&lt;10,"0","")&amp;$C95,VLOOKUP($G$8&amp;IF($C95&lt;10,"0","")&amp;$C95,'kijkglas VO'!$A$11:$M$755,11),"")</f>
        <v/>
      </c>
      <c r="O95" s="156">
        <f t="shared" si="33"/>
        <v>0</v>
      </c>
      <c r="P95" s="156" t="str">
        <f>IF(IF(VLOOKUP($G$8&amp;IF($C95&lt;10,"0","")&amp;$C95,'kijkglas VO'!$A$11:$M$755,1)=$G$8&amp;IF($C95&lt;10,"0","")&amp;$C95,VLOOKUP($G$8&amp;IF($C95&lt;10,"0","")&amp;$C95,'kijkglas VO'!$A$11:$M$755,13),0)=1,"ja","nee")</f>
        <v>nee</v>
      </c>
      <c r="Q95" s="37"/>
      <c r="R95" s="157">
        <f>(J95-O95)*(tab!$C$21*tab!$E$8+tab!$D$23)</f>
        <v>0</v>
      </c>
      <c r="S95" s="157">
        <f>IF(AND(J95=0,O95=0),0,(G95-L95)*tab!$E$31+(H95-M95)*tab!$F$31+(I95-N95)*tab!$G$31)</f>
        <v>0</v>
      </c>
      <c r="T95" s="157">
        <f t="shared" si="34"/>
        <v>0</v>
      </c>
      <c r="U95" s="73" t="s">
        <v>46</v>
      </c>
      <c r="V95" s="157">
        <f>IF(U95="nee",0,(J95-O95)*(tab!$C$45))</f>
        <v>0</v>
      </c>
      <c r="W95" s="157">
        <f>IF(U95="nee",0,IF(AND(J95=0,O95=0),0,(G95-L95)*tab!$G$45+(H95-M95)*tab!$H$45+(I95-N95)*tab!$I$45))</f>
        <v>0</v>
      </c>
      <c r="X95" s="157">
        <f t="shared" si="35"/>
        <v>0</v>
      </c>
      <c r="Y95" s="3"/>
      <c r="Z95" s="18"/>
    </row>
    <row r="96" spans="2:26" ht="12" customHeight="1" x14ac:dyDescent="0.2">
      <c r="B96" s="16"/>
      <c r="C96" s="1">
        <v>28</v>
      </c>
      <c r="D96" s="164" t="str">
        <f>IF(E96="","",VLOOKUP(E96,'SWV gegevens'!$F$2:$G$76,2))</f>
        <v/>
      </c>
      <c r="E96" s="156" t="str">
        <f>IF(VLOOKUP($G$8&amp;IF($C96&lt;10,"0","")&amp;$C96,'kijkglas VO'!$A$11:$M$755,1)=$G$8&amp;IF($C96&lt;10,"0","")&amp;$C96,VLOOKUP($G$8&amp;IF($C96&lt;10,"0","")&amp;$C96,'kijkglas VO'!$A$11:$M$755,4),"")</f>
        <v/>
      </c>
      <c r="F96" s="38"/>
      <c r="G96" s="156" t="str">
        <f>IF(VLOOKUP($G$8&amp;IF($C96&lt;10,"0","")&amp;$C96,'kijkglas VO'!$A$11:$M$755,1)=$G$8&amp;IF($C96&lt;10,"0","")&amp;$C96,VLOOKUP($G$8&amp;IF($C96&lt;10,"0","")&amp;$C96,'kijkglas VO'!$A$11:$M$747,5),"")</f>
        <v/>
      </c>
      <c r="H96" s="156" t="str">
        <f>IF(VLOOKUP($G$8&amp;IF($C96&lt;10,"0","")&amp;$C96,'kijkglas VO'!$A$11:$M$755,1)=$G$8&amp;IF($C96&lt;10,"0","")&amp;$C96,VLOOKUP($G$8&amp;IF($C96&lt;10,"0","")&amp;$C96,'kijkglas VO'!$A$11:$M$755,6),"")</f>
        <v/>
      </c>
      <c r="I96" s="156" t="str">
        <f>IF(VLOOKUP($G$8&amp;IF($C96&lt;10,"0","")&amp;$C96,'kijkglas VO'!$A$11:$M$755,1)=$G$8&amp;IF($C96&lt;10,"0","")&amp;$C96,VLOOKUP($G$8&amp;IF($C96&lt;10,"0","")&amp;$C96,'kijkglas VO'!$A$11:$M$755,7),"")</f>
        <v/>
      </c>
      <c r="J96" s="156">
        <f t="shared" si="32"/>
        <v>0</v>
      </c>
      <c r="K96" s="37"/>
      <c r="L96" s="156" t="str">
        <f>IF(VLOOKUP($G$8&amp;IF($C96&lt;10,"0","")&amp;$C96,'kijkglas VO'!$A$11:$M$755,1)=$G$8&amp;IF($C96&lt;10,"0","")&amp;$C96,VLOOKUP($G$8&amp;IF($C96&lt;10,"0","")&amp;$C96,'kijkglas VO'!$A$11:$M$755,9),"")</f>
        <v/>
      </c>
      <c r="M96" s="156" t="str">
        <f>IF(VLOOKUP($G$8&amp;IF($C96&lt;10,"0","")&amp;$C96,'kijkglas VO'!$A$11:$M$755,1)=$G$8&amp;IF($C96&lt;10,"0","")&amp;$C96,VLOOKUP($G$8&amp;IF($C96&lt;10,"0","")&amp;$C96,'kijkglas VO'!$A$11:$M$755,10),"")</f>
        <v/>
      </c>
      <c r="N96" s="156" t="str">
        <f>IF(VLOOKUP($G$8&amp;IF($C96&lt;10,"0","")&amp;$C96,'kijkglas VO'!$A$11:$M$755,1)=$G$8&amp;IF($C96&lt;10,"0","")&amp;$C96,VLOOKUP($G$8&amp;IF($C96&lt;10,"0","")&amp;$C96,'kijkglas VO'!$A$11:$M$755,11),"")</f>
        <v/>
      </c>
      <c r="O96" s="156">
        <f t="shared" si="33"/>
        <v>0</v>
      </c>
      <c r="P96" s="156" t="str">
        <f>IF(IF(VLOOKUP($G$8&amp;IF($C96&lt;10,"0","")&amp;$C96,'kijkglas VO'!$A$11:$M$755,1)=$G$8&amp;IF($C96&lt;10,"0","")&amp;$C96,VLOOKUP($G$8&amp;IF($C96&lt;10,"0","")&amp;$C96,'kijkglas VO'!$A$11:$M$755,13),0)=1,"ja","nee")</f>
        <v>nee</v>
      </c>
      <c r="Q96" s="37"/>
      <c r="R96" s="157">
        <f>(J96-O96)*(tab!$C$21*tab!$E$8+tab!$D$23)</f>
        <v>0</v>
      </c>
      <c r="S96" s="157">
        <f>IF(AND(J96=0,O96=0),0,(G96-L96)*tab!$E$31+(H96-M96)*tab!$F$31+(I96-N96)*tab!$G$31)</f>
        <v>0</v>
      </c>
      <c r="T96" s="157">
        <f t="shared" si="34"/>
        <v>0</v>
      </c>
      <c r="U96" s="73" t="s">
        <v>46</v>
      </c>
      <c r="V96" s="157">
        <f>IF(U96="nee",0,(J96-O96)*(tab!$C$45))</f>
        <v>0</v>
      </c>
      <c r="W96" s="157">
        <f>IF(U96="nee",0,IF(AND(J96=0,O96=0),0,(G96-L96)*tab!$G$45+(H96-M96)*tab!$H$45+(I96-N96)*tab!$I$45))</f>
        <v>0</v>
      </c>
      <c r="X96" s="157">
        <f t="shared" si="35"/>
        <v>0</v>
      </c>
      <c r="Y96" s="3"/>
      <c r="Z96" s="18"/>
    </row>
    <row r="97" spans="2:26" ht="12" customHeight="1" x14ac:dyDescent="0.2">
      <c r="B97" s="16"/>
      <c r="C97" s="1">
        <v>29</v>
      </c>
      <c r="D97" s="164" t="str">
        <f>IF(E97="","",VLOOKUP(E97,'SWV gegevens'!$F$2:$G$76,2))</f>
        <v/>
      </c>
      <c r="E97" s="156" t="str">
        <f>IF(VLOOKUP($G$8&amp;IF($C97&lt;10,"0","")&amp;$C97,'kijkglas VO'!$A$11:$M$755,1)=$G$8&amp;IF($C97&lt;10,"0","")&amp;$C97,VLOOKUP($G$8&amp;IF($C97&lt;10,"0","")&amp;$C97,'kijkglas VO'!$A$11:$M$755,4),"")</f>
        <v/>
      </c>
      <c r="F97" s="38"/>
      <c r="G97" s="156" t="str">
        <f>IF(VLOOKUP($G$8&amp;IF($C97&lt;10,"0","")&amp;$C97,'kijkglas VO'!$A$11:$M$755,1)=$G$8&amp;IF($C97&lt;10,"0","")&amp;$C97,VLOOKUP($G$8&amp;IF($C97&lt;10,"0","")&amp;$C97,'kijkglas VO'!$A$11:$M$747,5),"")</f>
        <v/>
      </c>
      <c r="H97" s="156" t="str">
        <f>IF(VLOOKUP($G$8&amp;IF($C97&lt;10,"0","")&amp;$C97,'kijkglas VO'!$A$11:$M$755,1)=$G$8&amp;IF($C97&lt;10,"0","")&amp;$C97,VLOOKUP($G$8&amp;IF($C97&lt;10,"0","")&amp;$C97,'kijkglas VO'!$A$11:$M$755,6),"")</f>
        <v/>
      </c>
      <c r="I97" s="156" t="str">
        <f>IF(VLOOKUP($G$8&amp;IF($C97&lt;10,"0","")&amp;$C97,'kijkglas VO'!$A$11:$M$755,1)=$G$8&amp;IF($C97&lt;10,"0","")&amp;$C97,VLOOKUP($G$8&amp;IF($C97&lt;10,"0","")&amp;$C97,'kijkglas VO'!$A$11:$M$755,7),"")</f>
        <v/>
      </c>
      <c r="J97" s="156">
        <f t="shared" si="32"/>
        <v>0</v>
      </c>
      <c r="K97" s="37"/>
      <c r="L97" s="156" t="str">
        <f>IF(VLOOKUP($G$8&amp;IF($C97&lt;10,"0","")&amp;$C97,'kijkglas VO'!$A$11:$M$755,1)=$G$8&amp;IF($C97&lt;10,"0","")&amp;$C97,VLOOKUP($G$8&amp;IF($C97&lt;10,"0","")&amp;$C97,'kijkglas VO'!$A$11:$M$755,9),"")</f>
        <v/>
      </c>
      <c r="M97" s="156" t="str">
        <f>IF(VLOOKUP($G$8&amp;IF($C97&lt;10,"0","")&amp;$C97,'kijkglas VO'!$A$11:$M$755,1)=$G$8&amp;IF($C97&lt;10,"0","")&amp;$C97,VLOOKUP($G$8&amp;IF($C97&lt;10,"0","")&amp;$C97,'kijkglas VO'!$A$11:$M$755,10),"")</f>
        <v/>
      </c>
      <c r="N97" s="156" t="str">
        <f>IF(VLOOKUP($G$8&amp;IF($C97&lt;10,"0","")&amp;$C97,'kijkglas VO'!$A$11:$M$755,1)=$G$8&amp;IF($C97&lt;10,"0","")&amp;$C97,VLOOKUP($G$8&amp;IF($C97&lt;10,"0","")&amp;$C97,'kijkglas VO'!$A$11:$M$755,11),"")</f>
        <v/>
      </c>
      <c r="O97" s="156">
        <f t="shared" si="33"/>
        <v>0</v>
      </c>
      <c r="P97" s="156" t="str">
        <f>IF(IF(VLOOKUP($G$8&amp;IF($C97&lt;10,"0","")&amp;$C97,'kijkglas VO'!$A$11:$M$755,1)=$G$8&amp;IF($C97&lt;10,"0","")&amp;$C97,VLOOKUP($G$8&amp;IF($C97&lt;10,"0","")&amp;$C97,'kijkglas VO'!$A$11:$M$755,13),0)=1,"ja","nee")</f>
        <v>nee</v>
      </c>
      <c r="Q97" s="37"/>
      <c r="R97" s="157">
        <f>(J97-O97)*(tab!$C$21*tab!$E$8+tab!$D$23)</f>
        <v>0</v>
      </c>
      <c r="S97" s="157">
        <f>IF(AND(J97=0,O97=0),0,(G97-L97)*tab!$E$31+(H97-M97)*tab!$F$31+(I97-N97)*tab!$G$31)</f>
        <v>0</v>
      </c>
      <c r="T97" s="157">
        <f t="shared" si="34"/>
        <v>0</v>
      </c>
      <c r="U97" s="73" t="s">
        <v>46</v>
      </c>
      <c r="V97" s="157">
        <f>IF(U97="nee",0,(J97-O97)*(tab!$C$45))</f>
        <v>0</v>
      </c>
      <c r="W97" s="157">
        <f>IF(U97="nee",0,IF(AND(J97=0,O97=0),0,(G97-L97)*tab!$G$45+(H97-M97)*tab!$H$45+(I97-N97)*tab!$I$45))</f>
        <v>0</v>
      </c>
      <c r="X97" s="157">
        <f t="shared" si="35"/>
        <v>0</v>
      </c>
      <c r="Y97" s="3"/>
      <c r="Z97" s="18"/>
    </row>
    <row r="98" spans="2:26" ht="12" customHeight="1" x14ac:dyDescent="0.2">
      <c r="B98" s="16"/>
      <c r="C98" s="1">
        <v>30</v>
      </c>
      <c r="D98" s="164" t="str">
        <f>IF(E98="","",VLOOKUP(E98,'SWV gegevens'!$F$2:$G$76,2))</f>
        <v/>
      </c>
      <c r="E98" s="156" t="str">
        <f>IF(VLOOKUP($G$8&amp;IF($C98&lt;10,"0","")&amp;$C98,'kijkglas VO'!$A$11:$M$755,1)=$G$8&amp;IF($C98&lt;10,"0","")&amp;$C98,VLOOKUP($G$8&amp;IF($C98&lt;10,"0","")&amp;$C98,'kijkglas VO'!$A$11:$M$755,4),"")</f>
        <v/>
      </c>
      <c r="F98" s="38"/>
      <c r="G98" s="156" t="str">
        <f>IF(VLOOKUP($G$8&amp;IF($C98&lt;10,"0","")&amp;$C98,'kijkglas VO'!$A$11:$M$755,1)=$G$8&amp;IF($C98&lt;10,"0","")&amp;$C98,VLOOKUP($G$8&amp;IF($C98&lt;10,"0","")&amp;$C98,'kijkglas VO'!$A$11:$M$747,5),"")</f>
        <v/>
      </c>
      <c r="H98" s="156" t="str">
        <f>IF(VLOOKUP($G$8&amp;IF($C98&lt;10,"0","")&amp;$C98,'kijkglas VO'!$A$11:$M$755,1)=$G$8&amp;IF($C98&lt;10,"0","")&amp;$C98,VLOOKUP($G$8&amp;IF($C98&lt;10,"0","")&amp;$C98,'kijkglas VO'!$A$11:$M$755,6),"")</f>
        <v/>
      </c>
      <c r="I98" s="156" t="str">
        <f>IF(VLOOKUP($G$8&amp;IF($C98&lt;10,"0","")&amp;$C98,'kijkglas VO'!$A$11:$M$755,1)=$G$8&amp;IF($C98&lt;10,"0","")&amp;$C98,VLOOKUP($G$8&amp;IF($C98&lt;10,"0","")&amp;$C98,'kijkglas VO'!$A$11:$M$755,7),"")</f>
        <v/>
      </c>
      <c r="J98" s="156">
        <f t="shared" si="32"/>
        <v>0</v>
      </c>
      <c r="K98" s="37"/>
      <c r="L98" s="156" t="str">
        <f>IF(VLOOKUP($G$8&amp;IF($C98&lt;10,"0","")&amp;$C98,'kijkglas VO'!$A$11:$M$755,1)=$G$8&amp;IF($C98&lt;10,"0","")&amp;$C98,VLOOKUP($G$8&amp;IF($C98&lt;10,"0","")&amp;$C98,'kijkglas VO'!$A$11:$M$755,9),"")</f>
        <v/>
      </c>
      <c r="M98" s="156" t="str">
        <f>IF(VLOOKUP($G$8&amp;IF($C98&lt;10,"0","")&amp;$C98,'kijkglas VO'!$A$11:$M$755,1)=$G$8&amp;IF($C98&lt;10,"0","")&amp;$C98,VLOOKUP($G$8&amp;IF($C98&lt;10,"0","")&amp;$C98,'kijkglas VO'!$A$11:$M$755,10),"")</f>
        <v/>
      </c>
      <c r="N98" s="156" t="str">
        <f>IF(VLOOKUP($G$8&amp;IF($C98&lt;10,"0","")&amp;$C98,'kijkglas VO'!$A$11:$M$755,1)=$G$8&amp;IF($C98&lt;10,"0","")&amp;$C98,VLOOKUP($G$8&amp;IF($C98&lt;10,"0","")&amp;$C98,'kijkglas VO'!$A$11:$M$755,11),"")</f>
        <v/>
      </c>
      <c r="O98" s="156">
        <f t="shared" si="33"/>
        <v>0</v>
      </c>
      <c r="P98" s="156" t="str">
        <f>IF(IF(VLOOKUP($G$8&amp;IF($C98&lt;10,"0","")&amp;$C98,'kijkglas VO'!$A$11:$M$755,1)=$G$8&amp;IF($C98&lt;10,"0","")&amp;$C98,VLOOKUP($G$8&amp;IF($C98&lt;10,"0","")&amp;$C98,'kijkglas VO'!$A$11:$M$755,13),0)=1,"ja","nee")</f>
        <v>nee</v>
      </c>
      <c r="Q98" s="37"/>
      <c r="R98" s="157">
        <f>(J98-O98)*(tab!$C$21*tab!$E$8+tab!$D$23)</f>
        <v>0</v>
      </c>
      <c r="S98" s="157">
        <f>IF(AND(J98=0,O98=0),0,(G98-L98)*tab!$E$31+(H98-M98)*tab!$F$31+(I98-N98)*tab!$G$31)</f>
        <v>0</v>
      </c>
      <c r="T98" s="157">
        <f t="shared" si="34"/>
        <v>0</v>
      </c>
      <c r="U98" s="73" t="s">
        <v>46</v>
      </c>
      <c r="V98" s="157">
        <f>IF(U98="nee",0,(J98-O98)*(tab!$C$45))</f>
        <v>0</v>
      </c>
      <c r="W98" s="157">
        <f>IF(U98="nee",0,IF(AND(J98=0,O98=0),0,(G98-L98)*tab!$G$45+(H98-M98)*tab!$H$45+(I98-N98)*tab!$I$45))</f>
        <v>0</v>
      </c>
      <c r="X98" s="157">
        <f t="shared" si="35"/>
        <v>0</v>
      </c>
      <c r="Y98" s="3"/>
      <c r="Z98" s="18"/>
    </row>
    <row r="99" spans="2:26" ht="12" customHeight="1" x14ac:dyDescent="0.2">
      <c r="B99" s="16"/>
      <c r="C99" s="1">
        <v>31</v>
      </c>
      <c r="D99" s="164" t="str">
        <f>IF(E99="","",VLOOKUP(E99,'SWV gegevens'!$F$2:$G$76,2))</f>
        <v/>
      </c>
      <c r="E99" s="156" t="str">
        <f>IF(VLOOKUP($G$8&amp;IF($C99&lt;10,"0","")&amp;$C99,'kijkglas VO'!$A$11:$M$755,1)=$G$8&amp;IF($C99&lt;10,"0","")&amp;$C99,VLOOKUP($G$8&amp;IF($C99&lt;10,"0","")&amp;$C99,'kijkglas VO'!$A$11:$M$755,4),"")</f>
        <v/>
      </c>
      <c r="F99" s="38"/>
      <c r="G99" s="156" t="str">
        <f>IF(VLOOKUP($G$8&amp;IF($C99&lt;10,"0","")&amp;$C99,'kijkglas VO'!$A$11:$M$755,1)=$G$8&amp;IF($C99&lt;10,"0","")&amp;$C99,VLOOKUP($G$8&amp;IF($C99&lt;10,"0","")&amp;$C99,'kijkglas VO'!$A$11:$M$747,5),"")</f>
        <v/>
      </c>
      <c r="H99" s="156" t="str">
        <f>IF(VLOOKUP($G$8&amp;IF($C99&lt;10,"0","")&amp;$C99,'kijkglas VO'!$A$11:$M$755,1)=$G$8&amp;IF($C99&lt;10,"0","")&amp;$C99,VLOOKUP($G$8&amp;IF($C99&lt;10,"0","")&amp;$C99,'kijkglas VO'!$A$11:$M$755,6),"")</f>
        <v/>
      </c>
      <c r="I99" s="156" t="str">
        <f>IF(VLOOKUP($G$8&amp;IF($C99&lt;10,"0","")&amp;$C99,'kijkglas VO'!$A$11:$M$755,1)=$G$8&amp;IF($C99&lt;10,"0","")&amp;$C99,VLOOKUP($G$8&amp;IF($C99&lt;10,"0","")&amp;$C99,'kijkglas VO'!$A$11:$M$755,7),"")</f>
        <v/>
      </c>
      <c r="J99" s="156">
        <f t="shared" si="32"/>
        <v>0</v>
      </c>
      <c r="K99" s="37"/>
      <c r="L99" s="156" t="str">
        <f>IF(VLOOKUP($G$8&amp;IF($C99&lt;10,"0","")&amp;$C99,'kijkglas VO'!$A$11:$M$755,1)=$G$8&amp;IF($C99&lt;10,"0","")&amp;$C99,VLOOKUP($G$8&amp;IF($C99&lt;10,"0","")&amp;$C99,'kijkglas VO'!$A$11:$M$755,9),"")</f>
        <v/>
      </c>
      <c r="M99" s="156" t="str">
        <f>IF(VLOOKUP($G$8&amp;IF($C99&lt;10,"0","")&amp;$C99,'kijkglas VO'!$A$11:$M$755,1)=$G$8&amp;IF($C99&lt;10,"0","")&amp;$C99,VLOOKUP($G$8&amp;IF($C99&lt;10,"0","")&amp;$C99,'kijkglas VO'!$A$11:$M$755,10),"")</f>
        <v/>
      </c>
      <c r="N99" s="156" t="str">
        <f>IF(VLOOKUP($G$8&amp;IF($C99&lt;10,"0","")&amp;$C99,'kijkglas VO'!$A$11:$M$755,1)=$G$8&amp;IF($C99&lt;10,"0","")&amp;$C99,VLOOKUP($G$8&amp;IF($C99&lt;10,"0","")&amp;$C99,'kijkglas VO'!$A$11:$M$755,11),"")</f>
        <v/>
      </c>
      <c r="O99" s="156">
        <f t="shared" si="33"/>
        <v>0</v>
      </c>
      <c r="P99" s="156" t="str">
        <f>IF(IF(VLOOKUP($G$8&amp;IF($C99&lt;10,"0","")&amp;$C99,'kijkglas VO'!$A$11:$M$755,1)=$G$8&amp;IF($C99&lt;10,"0","")&amp;$C99,VLOOKUP($G$8&amp;IF($C99&lt;10,"0","")&amp;$C99,'kijkglas VO'!$A$11:$M$755,13),0)=1,"ja","nee")</f>
        <v>nee</v>
      </c>
      <c r="Q99" s="37"/>
      <c r="R99" s="157">
        <f>(J99-O99)*(tab!$C$21*tab!$E$8+tab!$D$23)</f>
        <v>0</v>
      </c>
      <c r="S99" s="157">
        <f>IF(AND(J99=0,O99=0),0,(G99-L99)*tab!$E$31+(H99-M99)*tab!$F$31+(I99-N99)*tab!$G$31)</f>
        <v>0</v>
      </c>
      <c r="T99" s="157">
        <f t="shared" si="34"/>
        <v>0</v>
      </c>
      <c r="U99" s="73" t="s">
        <v>46</v>
      </c>
      <c r="V99" s="157">
        <f>IF(U99="nee",0,(J99-O99)*(tab!$C$45))</f>
        <v>0</v>
      </c>
      <c r="W99" s="157">
        <f>IF(U99="nee",0,IF(AND(J99=0,O99=0),0,(G99-L99)*tab!$G$45+(H99-M99)*tab!$H$45+(I99-N99)*tab!$I$45))</f>
        <v>0</v>
      </c>
      <c r="X99" s="157">
        <f t="shared" si="35"/>
        <v>0</v>
      </c>
      <c r="Y99" s="3"/>
      <c r="Z99" s="18"/>
    </row>
    <row r="100" spans="2:26" ht="12" customHeight="1" x14ac:dyDescent="0.2">
      <c r="B100" s="16"/>
      <c r="C100" s="1">
        <v>32</v>
      </c>
      <c r="D100" s="164" t="str">
        <f>IF(E100="","",VLOOKUP(E100,'SWV gegevens'!$F$2:$G$76,2))</f>
        <v/>
      </c>
      <c r="E100" s="156" t="str">
        <f>IF(VLOOKUP($G$8&amp;IF($C100&lt;10,"0","")&amp;$C100,'kijkglas VO'!$A$11:$M$755,1)=$G$8&amp;IF($C100&lt;10,"0","")&amp;$C100,VLOOKUP($G$8&amp;IF($C100&lt;10,"0","")&amp;$C100,'kijkglas VO'!$A$11:$M$755,4),"")</f>
        <v/>
      </c>
      <c r="F100" s="38"/>
      <c r="G100" s="156" t="str">
        <f>IF(VLOOKUP($G$8&amp;IF($C100&lt;10,"0","")&amp;$C100,'kijkglas VO'!$A$11:$M$755,1)=$G$8&amp;IF($C100&lt;10,"0","")&amp;$C100,VLOOKUP($G$8&amp;IF($C100&lt;10,"0","")&amp;$C100,'kijkglas VO'!$A$11:$M$747,5),"")</f>
        <v/>
      </c>
      <c r="H100" s="156" t="str">
        <f>IF(VLOOKUP($G$8&amp;IF($C100&lt;10,"0","")&amp;$C100,'kijkglas VO'!$A$11:$M$755,1)=$G$8&amp;IF($C100&lt;10,"0","")&amp;$C100,VLOOKUP($G$8&amp;IF($C100&lt;10,"0","")&amp;$C100,'kijkglas VO'!$A$11:$M$755,6),"")</f>
        <v/>
      </c>
      <c r="I100" s="156" t="str">
        <f>IF(VLOOKUP($G$8&amp;IF($C100&lt;10,"0","")&amp;$C100,'kijkglas VO'!$A$11:$M$755,1)=$G$8&amp;IF($C100&lt;10,"0","")&amp;$C100,VLOOKUP($G$8&amp;IF($C100&lt;10,"0","")&amp;$C100,'kijkglas VO'!$A$11:$M$755,7),"")</f>
        <v/>
      </c>
      <c r="J100" s="156">
        <f t="shared" si="32"/>
        <v>0</v>
      </c>
      <c r="K100" s="37"/>
      <c r="L100" s="156" t="str">
        <f>IF(VLOOKUP($G$8&amp;IF($C100&lt;10,"0","")&amp;$C100,'kijkglas VO'!$A$11:$M$755,1)=$G$8&amp;IF($C100&lt;10,"0","")&amp;$C100,VLOOKUP($G$8&amp;IF($C100&lt;10,"0","")&amp;$C100,'kijkglas VO'!$A$11:$M$755,9),"")</f>
        <v/>
      </c>
      <c r="M100" s="156" t="str">
        <f>IF(VLOOKUP($G$8&amp;IF($C100&lt;10,"0","")&amp;$C100,'kijkglas VO'!$A$11:$M$755,1)=$G$8&amp;IF($C100&lt;10,"0","")&amp;$C100,VLOOKUP($G$8&amp;IF($C100&lt;10,"0","")&amp;$C100,'kijkglas VO'!$A$11:$M$755,10),"")</f>
        <v/>
      </c>
      <c r="N100" s="156" t="str">
        <f>IF(VLOOKUP($G$8&amp;IF($C100&lt;10,"0","")&amp;$C100,'kijkglas VO'!$A$11:$M$755,1)=$G$8&amp;IF($C100&lt;10,"0","")&amp;$C100,VLOOKUP($G$8&amp;IF($C100&lt;10,"0","")&amp;$C100,'kijkglas VO'!$A$11:$M$755,11),"")</f>
        <v/>
      </c>
      <c r="O100" s="156">
        <f t="shared" si="33"/>
        <v>0</v>
      </c>
      <c r="P100" s="156" t="str">
        <f>IF(IF(VLOOKUP($G$8&amp;IF($C100&lt;10,"0","")&amp;$C100,'kijkglas VO'!$A$11:$M$755,1)=$G$8&amp;IF($C100&lt;10,"0","")&amp;$C100,VLOOKUP($G$8&amp;IF($C100&lt;10,"0","")&amp;$C100,'kijkglas VO'!$A$11:$M$755,13),0)=1,"ja","nee")</f>
        <v>nee</v>
      </c>
      <c r="Q100" s="37"/>
      <c r="R100" s="157">
        <f>(J100-O100)*(tab!$C$21*tab!$E$8+tab!$D$23)</f>
        <v>0</v>
      </c>
      <c r="S100" s="157">
        <f>IF(AND(J100=0,O100=0),0,(G100-L100)*tab!$E$31+(H100-M100)*tab!$F$31+(I100-N100)*tab!$G$31)</f>
        <v>0</v>
      </c>
      <c r="T100" s="157">
        <f t="shared" si="34"/>
        <v>0</v>
      </c>
      <c r="U100" s="73" t="s">
        <v>46</v>
      </c>
      <c r="V100" s="157">
        <f>IF(U100="nee",0,(J100-O100)*(tab!$C$45))</f>
        <v>0</v>
      </c>
      <c r="W100" s="157">
        <f>IF(U100="nee",0,IF(AND(J100=0,O100=0),0,(G100-L100)*tab!$G$45+(H100-M100)*tab!$H$45+(I100-N100)*tab!$I$45))</f>
        <v>0</v>
      </c>
      <c r="X100" s="157">
        <f t="shared" si="35"/>
        <v>0</v>
      </c>
      <c r="Y100" s="3"/>
      <c r="Z100" s="18"/>
    </row>
    <row r="101" spans="2:26" ht="12" customHeight="1" x14ac:dyDescent="0.2">
      <c r="B101" s="16"/>
      <c r="C101" s="1">
        <v>33</v>
      </c>
      <c r="D101" s="164" t="str">
        <f>IF(E101="","",VLOOKUP(E101,'SWV gegevens'!$F$2:$G$76,2))</f>
        <v/>
      </c>
      <c r="E101" s="156" t="str">
        <f>IF(VLOOKUP($G$8&amp;IF($C101&lt;10,"0","")&amp;$C101,'kijkglas VO'!$A$11:$M$755,1)=$G$8&amp;IF($C101&lt;10,"0","")&amp;$C101,VLOOKUP($G$8&amp;IF($C101&lt;10,"0","")&amp;$C101,'kijkglas VO'!$A$11:$M$755,4),"")</f>
        <v/>
      </c>
      <c r="F101" s="38"/>
      <c r="G101" s="156" t="str">
        <f>IF(VLOOKUP($G$8&amp;IF($C101&lt;10,"0","")&amp;$C101,'kijkglas VO'!$A$11:$M$755,1)=$G$8&amp;IF($C101&lt;10,"0","")&amp;$C101,VLOOKUP($G$8&amp;IF($C101&lt;10,"0","")&amp;$C101,'kijkglas VO'!$A$11:$M$747,5),"")</f>
        <v/>
      </c>
      <c r="H101" s="156" t="str">
        <f>IF(VLOOKUP($G$8&amp;IF($C101&lt;10,"0","")&amp;$C101,'kijkglas VO'!$A$11:$M$755,1)=$G$8&amp;IF($C101&lt;10,"0","")&amp;$C101,VLOOKUP($G$8&amp;IF($C101&lt;10,"0","")&amp;$C101,'kijkglas VO'!$A$11:$M$755,6),"")</f>
        <v/>
      </c>
      <c r="I101" s="156" t="str">
        <f>IF(VLOOKUP($G$8&amp;IF($C101&lt;10,"0","")&amp;$C101,'kijkglas VO'!$A$11:$M$755,1)=$G$8&amp;IF($C101&lt;10,"0","")&amp;$C101,VLOOKUP($G$8&amp;IF($C101&lt;10,"0","")&amp;$C101,'kijkglas VO'!$A$11:$M$755,7),"")</f>
        <v/>
      </c>
      <c r="J101" s="156">
        <f t="shared" si="32"/>
        <v>0</v>
      </c>
      <c r="K101" s="37"/>
      <c r="L101" s="156" t="str">
        <f>IF(VLOOKUP($G$8&amp;IF($C101&lt;10,"0","")&amp;$C101,'kijkglas VO'!$A$11:$M$755,1)=$G$8&amp;IF($C101&lt;10,"0","")&amp;$C101,VLOOKUP($G$8&amp;IF($C101&lt;10,"0","")&amp;$C101,'kijkglas VO'!$A$11:$M$755,9),"")</f>
        <v/>
      </c>
      <c r="M101" s="156" t="str">
        <f>IF(VLOOKUP($G$8&amp;IF($C101&lt;10,"0","")&amp;$C101,'kijkglas VO'!$A$11:$M$755,1)=$G$8&amp;IF($C101&lt;10,"0","")&amp;$C101,VLOOKUP($G$8&amp;IF($C101&lt;10,"0","")&amp;$C101,'kijkglas VO'!$A$11:$M$755,10),"")</f>
        <v/>
      </c>
      <c r="N101" s="156" t="str">
        <f>IF(VLOOKUP($G$8&amp;IF($C101&lt;10,"0","")&amp;$C101,'kijkglas VO'!$A$11:$M$755,1)=$G$8&amp;IF($C101&lt;10,"0","")&amp;$C101,VLOOKUP($G$8&amp;IF($C101&lt;10,"0","")&amp;$C101,'kijkglas VO'!$A$11:$M$755,11),"")</f>
        <v/>
      </c>
      <c r="O101" s="156">
        <f t="shared" si="33"/>
        <v>0</v>
      </c>
      <c r="P101" s="156" t="str">
        <f>IF(IF(VLOOKUP($G$8&amp;IF($C101&lt;10,"0","")&amp;$C101,'kijkglas VO'!$A$11:$M$755,1)=$G$8&amp;IF($C101&lt;10,"0","")&amp;$C101,VLOOKUP($G$8&amp;IF($C101&lt;10,"0","")&amp;$C101,'kijkglas VO'!$A$11:$M$755,13),0)=1,"ja","nee")</f>
        <v>nee</v>
      </c>
      <c r="Q101" s="37"/>
      <c r="R101" s="157">
        <f>(J101-O101)*(tab!$C$21*tab!$E$8+tab!$D$23)</f>
        <v>0</v>
      </c>
      <c r="S101" s="157">
        <f>IF(AND(J101=0,O101=0),0,(G101-L101)*tab!$E$31+(H101-M101)*tab!$F$31+(I101-N101)*tab!$G$31)</f>
        <v>0</v>
      </c>
      <c r="T101" s="157">
        <f t="shared" si="34"/>
        <v>0</v>
      </c>
      <c r="U101" s="73" t="s">
        <v>46</v>
      </c>
      <c r="V101" s="157">
        <f>IF(U101="nee",0,(J101-O101)*(tab!$C$45))</f>
        <v>0</v>
      </c>
      <c r="W101" s="157">
        <f>IF(U101="nee",0,IF(AND(J101=0,O101=0),0,(G101-L101)*tab!$G$45+(H101-M101)*tab!$H$45+(I101-N101)*tab!$I$45))</f>
        <v>0</v>
      </c>
      <c r="X101" s="157">
        <f t="shared" si="35"/>
        <v>0</v>
      </c>
      <c r="Y101" s="3"/>
      <c r="Z101" s="18"/>
    </row>
    <row r="102" spans="2:26" ht="12" customHeight="1" x14ac:dyDescent="0.2">
      <c r="B102" s="16"/>
      <c r="C102" s="1">
        <v>34</v>
      </c>
      <c r="D102" s="164" t="str">
        <f>IF(E102="","",VLOOKUP(E102,'SWV gegevens'!$F$2:$G$76,2))</f>
        <v/>
      </c>
      <c r="E102" s="156" t="str">
        <f>IF(VLOOKUP($G$8&amp;IF($C102&lt;10,"0","")&amp;$C102,'kijkglas VO'!$A$11:$M$755,1)=$G$8&amp;IF($C102&lt;10,"0","")&amp;$C102,VLOOKUP($G$8&amp;IF($C102&lt;10,"0","")&amp;$C102,'kijkglas VO'!$A$11:$M$755,4),"")</f>
        <v/>
      </c>
      <c r="F102" s="38"/>
      <c r="G102" s="156" t="str">
        <f>IF(VLOOKUP($G$8&amp;IF($C102&lt;10,"0","")&amp;$C102,'kijkglas VO'!$A$11:$M$755,1)=$G$8&amp;IF($C102&lt;10,"0","")&amp;$C102,VLOOKUP($G$8&amp;IF($C102&lt;10,"0","")&amp;$C102,'kijkglas VO'!$A$11:$M$747,5),"")</f>
        <v/>
      </c>
      <c r="H102" s="156" t="str">
        <f>IF(VLOOKUP($G$8&amp;IF($C102&lt;10,"0","")&amp;$C102,'kijkglas VO'!$A$11:$M$755,1)=$G$8&amp;IF($C102&lt;10,"0","")&amp;$C102,VLOOKUP($G$8&amp;IF($C102&lt;10,"0","")&amp;$C102,'kijkglas VO'!$A$11:$M$755,6),"")</f>
        <v/>
      </c>
      <c r="I102" s="156" t="str">
        <f>IF(VLOOKUP($G$8&amp;IF($C102&lt;10,"0","")&amp;$C102,'kijkglas VO'!$A$11:$M$755,1)=$G$8&amp;IF($C102&lt;10,"0","")&amp;$C102,VLOOKUP($G$8&amp;IF($C102&lt;10,"0","")&amp;$C102,'kijkglas VO'!$A$11:$M$755,7),"")</f>
        <v/>
      </c>
      <c r="J102" s="156">
        <f t="shared" si="32"/>
        <v>0</v>
      </c>
      <c r="K102" s="37"/>
      <c r="L102" s="156" t="str">
        <f>IF(VLOOKUP($G$8&amp;IF($C102&lt;10,"0","")&amp;$C102,'kijkglas VO'!$A$11:$M$755,1)=$G$8&amp;IF($C102&lt;10,"0","")&amp;$C102,VLOOKUP($G$8&amp;IF($C102&lt;10,"0","")&amp;$C102,'kijkglas VO'!$A$11:$M$755,9),"")</f>
        <v/>
      </c>
      <c r="M102" s="156" t="str">
        <f>IF(VLOOKUP($G$8&amp;IF($C102&lt;10,"0","")&amp;$C102,'kijkglas VO'!$A$11:$M$755,1)=$G$8&amp;IF($C102&lt;10,"0","")&amp;$C102,VLOOKUP($G$8&amp;IF($C102&lt;10,"0","")&amp;$C102,'kijkglas VO'!$A$11:$M$755,10),"")</f>
        <v/>
      </c>
      <c r="N102" s="156" t="str">
        <f>IF(VLOOKUP($G$8&amp;IF($C102&lt;10,"0","")&amp;$C102,'kijkglas VO'!$A$11:$M$755,1)=$G$8&amp;IF($C102&lt;10,"0","")&amp;$C102,VLOOKUP($G$8&amp;IF($C102&lt;10,"0","")&amp;$C102,'kijkglas VO'!$A$11:$M$755,11),"")</f>
        <v/>
      </c>
      <c r="O102" s="156">
        <f t="shared" si="33"/>
        <v>0</v>
      </c>
      <c r="P102" s="156" t="str">
        <f>IF(IF(VLOOKUP($G$8&amp;IF($C102&lt;10,"0","")&amp;$C102,'kijkglas VO'!$A$11:$M$755,1)=$G$8&amp;IF($C102&lt;10,"0","")&amp;$C102,VLOOKUP($G$8&amp;IF($C102&lt;10,"0","")&amp;$C102,'kijkglas VO'!$A$11:$M$755,13),0)=1,"ja","nee")</f>
        <v>nee</v>
      </c>
      <c r="Q102" s="37"/>
      <c r="R102" s="157">
        <f>(J102-O102)*(tab!$C$21*tab!$E$8+tab!$D$23)</f>
        <v>0</v>
      </c>
      <c r="S102" s="157">
        <f>IF(AND(J102=0,O102=0),0,(G102-L102)*tab!$E$31+(H102-M102)*tab!$F$31+(I102-N102)*tab!$G$31)</f>
        <v>0</v>
      </c>
      <c r="T102" s="157">
        <f t="shared" si="34"/>
        <v>0</v>
      </c>
      <c r="U102" s="73" t="s">
        <v>46</v>
      </c>
      <c r="V102" s="157">
        <f>IF(U102="nee",0,(J102-O102)*(tab!$C$45))</f>
        <v>0</v>
      </c>
      <c r="W102" s="157">
        <f>IF(U102="nee",0,IF(AND(J102=0,O102=0),0,(G102-L102)*tab!$G$45+(H102-M102)*tab!$H$45+(I102-N102)*tab!$I$45))</f>
        <v>0</v>
      </c>
      <c r="X102" s="157">
        <f t="shared" si="35"/>
        <v>0</v>
      </c>
      <c r="Y102" s="3"/>
      <c r="Z102" s="18"/>
    </row>
    <row r="103" spans="2:26" ht="12" customHeight="1" x14ac:dyDescent="0.2">
      <c r="B103" s="16"/>
      <c r="C103" s="1">
        <v>35</v>
      </c>
      <c r="D103" s="164" t="str">
        <f>IF(E103="","",VLOOKUP(E103,'SWV gegevens'!$F$2:$G$76,2))</f>
        <v/>
      </c>
      <c r="E103" s="156" t="str">
        <f>IF(VLOOKUP($G$8&amp;IF($C103&lt;10,"0","")&amp;$C103,'kijkglas VO'!$A$11:$M$755,1)=$G$8&amp;IF($C103&lt;10,"0","")&amp;$C103,VLOOKUP($G$8&amp;IF($C103&lt;10,"0","")&amp;$C103,'kijkglas VO'!$A$11:$M$755,4),"")</f>
        <v/>
      </c>
      <c r="F103" s="38"/>
      <c r="G103" s="156" t="str">
        <f>IF(VLOOKUP($G$8&amp;IF($C103&lt;10,"0","")&amp;$C103,'kijkglas VO'!$A$11:$M$755,1)=$G$8&amp;IF($C103&lt;10,"0","")&amp;$C103,VLOOKUP($G$8&amp;IF($C103&lt;10,"0","")&amp;$C103,'kijkglas VO'!$A$11:$M$747,5),"")</f>
        <v/>
      </c>
      <c r="H103" s="156" t="str">
        <f>IF(VLOOKUP($G$8&amp;IF($C103&lt;10,"0","")&amp;$C103,'kijkglas VO'!$A$11:$M$755,1)=$G$8&amp;IF($C103&lt;10,"0","")&amp;$C103,VLOOKUP($G$8&amp;IF($C103&lt;10,"0","")&amp;$C103,'kijkglas VO'!$A$11:$M$755,6),"")</f>
        <v/>
      </c>
      <c r="I103" s="156" t="str">
        <f>IF(VLOOKUP($G$8&amp;IF($C103&lt;10,"0","")&amp;$C103,'kijkglas VO'!$A$11:$M$755,1)=$G$8&amp;IF($C103&lt;10,"0","")&amp;$C103,VLOOKUP($G$8&amp;IF($C103&lt;10,"0","")&amp;$C103,'kijkglas VO'!$A$11:$M$755,7),"")</f>
        <v/>
      </c>
      <c r="J103" s="156">
        <f t="shared" si="32"/>
        <v>0</v>
      </c>
      <c r="K103" s="37"/>
      <c r="L103" s="156" t="str">
        <f>IF(VLOOKUP($G$8&amp;IF($C103&lt;10,"0","")&amp;$C103,'kijkglas VO'!$A$11:$M$755,1)=$G$8&amp;IF($C103&lt;10,"0","")&amp;$C103,VLOOKUP($G$8&amp;IF($C103&lt;10,"0","")&amp;$C103,'kijkglas VO'!$A$11:$M$755,9),"")</f>
        <v/>
      </c>
      <c r="M103" s="156" t="str">
        <f>IF(VLOOKUP($G$8&amp;IF($C103&lt;10,"0","")&amp;$C103,'kijkglas VO'!$A$11:$M$755,1)=$G$8&amp;IF($C103&lt;10,"0","")&amp;$C103,VLOOKUP($G$8&amp;IF($C103&lt;10,"0","")&amp;$C103,'kijkglas VO'!$A$11:$M$755,10),"")</f>
        <v/>
      </c>
      <c r="N103" s="156" t="str">
        <f>IF(VLOOKUP($G$8&amp;IF($C103&lt;10,"0","")&amp;$C103,'kijkglas VO'!$A$11:$M$755,1)=$G$8&amp;IF($C103&lt;10,"0","")&amp;$C103,VLOOKUP($G$8&amp;IF($C103&lt;10,"0","")&amp;$C103,'kijkglas VO'!$A$11:$M$755,11),"")</f>
        <v/>
      </c>
      <c r="O103" s="156">
        <f t="shared" si="33"/>
        <v>0</v>
      </c>
      <c r="P103" s="156" t="str">
        <f>IF(IF(VLOOKUP($G$8&amp;IF($C103&lt;10,"0","")&amp;$C103,'kijkglas VO'!$A$11:$M$755,1)=$G$8&amp;IF($C103&lt;10,"0","")&amp;$C103,VLOOKUP($G$8&amp;IF($C103&lt;10,"0","")&amp;$C103,'kijkglas VO'!$A$11:$M$755,13),0)=1,"ja","nee")</f>
        <v>nee</v>
      </c>
      <c r="Q103" s="37"/>
      <c r="R103" s="157">
        <f>(J103-O103)*(tab!$C$21*tab!$E$8+tab!$D$23)</f>
        <v>0</v>
      </c>
      <c r="S103" s="157">
        <f>IF(AND(J103=0,O103=0),0,(G103-L103)*tab!$E$31+(H103-M103)*tab!$F$31+(I103-N103)*tab!$G$31)</f>
        <v>0</v>
      </c>
      <c r="T103" s="157">
        <f t="shared" si="34"/>
        <v>0</v>
      </c>
      <c r="U103" s="73" t="s">
        <v>46</v>
      </c>
      <c r="V103" s="157">
        <f>IF(U103="nee",0,(J103-O103)*(tab!$C$45))</f>
        <v>0</v>
      </c>
      <c r="W103" s="157">
        <f>IF(U103="nee",0,IF(AND(J103=0,O103=0),0,(G103-L103)*tab!$G$45+(H103-M103)*tab!$H$45+(I103-N103)*tab!$I$45))</f>
        <v>0</v>
      </c>
      <c r="X103" s="157">
        <f t="shared" si="35"/>
        <v>0</v>
      </c>
      <c r="Y103" s="3"/>
      <c r="Z103" s="18"/>
    </row>
    <row r="104" spans="2:26" ht="12" customHeight="1" x14ac:dyDescent="0.2">
      <c r="B104" s="16"/>
      <c r="C104" s="1">
        <v>36</v>
      </c>
      <c r="D104" s="164" t="str">
        <f>IF(E104="","",VLOOKUP(E104,'SWV gegevens'!$F$2:$G$76,2))</f>
        <v/>
      </c>
      <c r="E104" s="156" t="str">
        <f>IF(VLOOKUP($G$8&amp;IF($C104&lt;10,"0","")&amp;$C104,'kijkglas VO'!$A$11:$M$755,1)=$G$8&amp;IF($C104&lt;10,"0","")&amp;$C104,VLOOKUP($G$8&amp;IF($C104&lt;10,"0","")&amp;$C104,'kijkglas VO'!$A$11:$M$755,4),"")</f>
        <v/>
      </c>
      <c r="F104" s="38"/>
      <c r="G104" s="156" t="str">
        <f>IF(VLOOKUP($G$8&amp;IF($C104&lt;10,"0","")&amp;$C104,'kijkglas VO'!$A$11:$M$755,1)=$G$8&amp;IF($C104&lt;10,"0","")&amp;$C104,VLOOKUP($G$8&amp;IF($C104&lt;10,"0","")&amp;$C104,'kijkglas VO'!$A$11:$M$747,5),"")</f>
        <v/>
      </c>
      <c r="H104" s="156" t="str">
        <f>IF(VLOOKUP($G$8&amp;IF($C104&lt;10,"0","")&amp;$C104,'kijkglas VO'!$A$11:$M$755,1)=$G$8&amp;IF($C104&lt;10,"0","")&amp;$C104,VLOOKUP($G$8&amp;IF($C104&lt;10,"0","")&amp;$C104,'kijkglas VO'!$A$11:$M$755,6),"")</f>
        <v/>
      </c>
      <c r="I104" s="156" t="str">
        <f>IF(VLOOKUP($G$8&amp;IF($C104&lt;10,"0","")&amp;$C104,'kijkglas VO'!$A$11:$M$755,1)=$G$8&amp;IF($C104&lt;10,"0","")&amp;$C104,VLOOKUP($G$8&amp;IF($C104&lt;10,"0","")&amp;$C104,'kijkglas VO'!$A$11:$M$755,7),"")</f>
        <v/>
      </c>
      <c r="J104" s="156">
        <f t="shared" si="32"/>
        <v>0</v>
      </c>
      <c r="K104" s="37"/>
      <c r="L104" s="156" t="str">
        <f>IF(VLOOKUP($G$8&amp;IF($C104&lt;10,"0","")&amp;$C104,'kijkglas VO'!$A$11:$M$755,1)=$G$8&amp;IF($C104&lt;10,"0","")&amp;$C104,VLOOKUP($G$8&amp;IF($C104&lt;10,"0","")&amp;$C104,'kijkglas VO'!$A$11:$M$755,9),"")</f>
        <v/>
      </c>
      <c r="M104" s="156" t="str">
        <f>IF(VLOOKUP($G$8&amp;IF($C104&lt;10,"0","")&amp;$C104,'kijkglas VO'!$A$11:$M$755,1)=$G$8&amp;IF($C104&lt;10,"0","")&amp;$C104,VLOOKUP($G$8&amp;IF($C104&lt;10,"0","")&amp;$C104,'kijkglas VO'!$A$11:$M$755,10),"")</f>
        <v/>
      </c>
      <c r="N104" s="156" t="str">
        <f>IF(VLOOKUP($G$8&amp;IF($C104&lt;10,"0","")&amp;$C104,'kijkglas VO'!$A$11:$M$755,1)=$G$8&amp;IF($C104&lt;10,"0","")&amp;$C104,VLOOKUP($G$8&amp;IF($C104&lt;10,"0","")&amp;$C104,'kijkglas VO'!$A$11:$M$755,11),"")</f>
        <v/>
      </c>
      <c r="O104" s="156">
        <f t="shared" si="33"/>
        <v>0</v>
      </c>
      <c r="P104" s="156" t="str">
        <f>IF(IF(VLOOKUP($G$8&amp;IF($C104&lt;10,"0","")&amp;$C104,'kijkglas VO'!$A$11:$M$755,1)=$G$8&amp;IF($C104&lt;10,"0","")&amp;$C104,VLOOKUP($G$8&amp;IF($C104&lt;10,"0","")&amp;$C104,'kijkglas VO'!$A$11:$M$755,13),0)=1,"ja","nee")</f>
        <v>nee</v>
      </c>
      <c r="Q104" s="37"/>
      <c r="R104" s="157">
        <f>(J104-O104)*(tab!$C$21*tab!$E$8+tab!$D$23)</f>
        <v>0</v>
      </c>
      <c r="S104" s="157">
        <f>IF(AND(J104=0,O104=0),0,(G104-L104)*tab!$E$31+(H104-M104)*tab!$F$31+(I104-N104)*tab!$G$31)</f>
        <v>0</v>
      </c>
      <c r="T104" s="157">
        <f t="shared" si="34"/>
        <v>0</v>
      </c>
      <c r="U104" s="73" t="s">
        <v>46</v>
      </c>
      <c r="V104" s="157">
        <f>IF(U104="nee",0,(J104-O104)*(tab!$C$45))</f>
        <v>0</v>
      </c>
      <c r="W104" s="157">
        <f>IF(U104="nee",0,IF(AND(J104=0,O104=0),0,(G104-L104)*tab!$G$45+(H104-M104)*tab!$H$45+(I104-N104)*tab!$I$45))</f>
        <v>0</v>
      </c>
      <c r="X104" s="157">
        <f t="shared" si="35"/>
        <v>0</v>
      </c>
      <c r="Y104" s="3"/>
      <c r="Z104" s="18"/>
    </row>
    <row r="105" spans="2:26" ht="12" customHeight="1" x14ac:dyDescent="0.2">
      <c r="B105" s="16"/>
      <c r="C105" s="1">
        <v>37</v>
      </c>
      <c r="D105" s="164" t="str">
        <f>IF(E105="","",VLOOKUP(E105,'SWV gegevens'!$F$2:$G$76,2))</f>
        <v/>
      </c>
      <c r="E105" s="156" t="str">
        <f>IF(VLOOKUP($G$8&amp;IF($C105&lt;10,"0","")&amp;$C105,'kijkglas VO'!$A$11:$M$755,1)=$G$8&amp;IF($C105&lt;10,"0","")&amp;$C105,VLOOKUP($G$8&amp;IF($C105&lt;10,"0","")&amp;$C105,'kijkglas VO'!$A$11:$M$755,4),"")</f>
        <v/>
      </c>
      <c r="F105" s="38"/>
      <c r="G105" s="156" t="str">
        <f>IF(VLOOKUP($G$8&amp;IF($C105&lt;10,"0","")&amp;$C105,'kijkglas VO'!$A$11:$M$755,1)=$G$8&amp;IF($C105&lt;10,"0","")&amp;$C105,VLOOKUP($G$8&amp;IF($C105&lt;10,"0","")&amp;$C105,'kijkglas VO'!$A$11:$M$747,5),"")</f>
        <v/>
      </c>
      <c r="H105" s="156" t="str">
        <f>IF(VLOOKUP($G$8&amp;IF($C105&lt;10,"0","")&amp;$C105,'kijkglas VO'!$A$11:$M$755,1)=$G$8&amp;IF($C105&lt;10,"0","")&amp;$C105,VLOOKUP($G$8&amp;IF($C105&lt;10,"0","")&amp;$C105,'kijkglas VO'!$A$11:$M$755,6),"")</f>
        <v/>
      </c>
      <c r="I105" s="156" t="str">
        <f>IF(VLOOKUP($G$8&amp;IF($C105&lt;10,"0","")&amp;$C105,'kijkglas VO'!$A$11:$M$755,1)=$G$8&amp;IF($C105&lt;10,"0","")&amp;$C105,VLOOKUP($G$8&amp;IF($C105&lt;10,"0","")&amp;$C105,'kijkglas VO'!$A$11:$M$755,7),"")</f>
        <v/>
      </c>
      <c r="J105" s="156">
        <f t="shared" si="32"/>
        <v>0</v>
      </c>
      <c r="K105" s="37"/>
      <c r="L105" s="156" t="str">
        <f>IF(VLOOKUP($G$8&amp;IF($C105&lt;10,"0","")&amp;$C105,'kijkglas VO'!$A$11:$M$755,1)=$G$8&amp;IF($C105&lt;10,"0","")&amp;$C105,VLOOKUP($G$8&amp;IF($C105&lt;10,"0","")&amp;$C105,'kijkglas VO'!$A$11:$M$755,9),"")</f>
        <v/>
      </c>
      <c r="M105" s="156" t="str">
        <f>IF(VLOOKUP($G$8&amp;IF($C105&lt;10,"0","")&amp;$C105,'kijkglas VO'!$A$11:$M$755,1)=$G$8&amp;IF($C105&lt;10,"0","")&amp;$C105,VLOOKUP($G$8&amp;IF($C105&lt;10,"0","")&amp;$C105,'kijkglas VO'!$A$11:$M$755,10),"")</f>
        <v/>
      </c>
      <c r="N105" s="156" t="str">
        <f>IF(VLOOKUP($G$8&amp;IF($C105&lt;10,"0","")&amp;$C105,'kijkglas VO'!$A$11:$M$755,1)=$G$8&amp;IF($C105&lt;10,"0","")&amp;$C105,VLOOKUP($G$8&amp;IF($C105&lt;10,"0","")&amp;$C105,'kijkglas VO'!$A$11:$M$755,11),"")</f>
        <v/>
      </c>
      <c r="O105" s="156">
        <f t="shared" si="33"/>
        <v>0</v>
      </c>
      <c r="P105" s="156" t="str">
        <f>IF(IF(VLOOKUP($G$8&amp;IF($C105&lt;10,"0","")&amp;$C105,'kijkglas VO'!$A$11:$M$755,1)=$G$8&amp;IF($C105&lt;10,"0","")&amp;$C105,VLOOKUP($G$8&amp;IF($C105&lt;10,"0","")&amp;$C105,'kijkglas VO'!$A$11:$M$755,13),0)=1,"ja","nee")</f>
        <v>nee</v>
      </c>
      <c r="Q105" s="37"/>
      <c r="R105" s="157">
        <f>(J105-O105)*(tab!$C$21*tab!$E$8+tab!$D$23)</f>
        <v>0</v>
      </c>
      <c r="S105" s="157">
        <f>IF(AND(J105=0,O105=0),0,(G105-L105)*tab!$E$31+(H105-M105)*tab!$F$31+(I105-N105)*tab!$G$31)</f>
        <v>0</v>
      </c>
      <c r="T105" s="157">
        <f t="shared" si="34"/>
        <v>0</v>
      </c>
      <c r="U105" s="73" t="s">
        <v>46</v>
      </c>
      <c r="V105" s="157">
        <f>IF(U105="nee",0,(J105-O105)*(tab!$C$45))</f>
        <v>0</v>
      </c>
      <c r="W105" s="157">
        <f>IF(U105="nee",0,IF(AND(J105=0,O105=0),0,(G105-L105)*tab!$G$45+(H105-M105)*tab!$H$45+(I105-N105)*tab!$I$45))</f>
        <v>0</v>
      </c>
      <c r="X105" s="157">
        <f t="shared" si="35"/>
        <v>0</v>
      </c>
      <c r="Y105" s="3"/>
      <c r="Z105" s="18"/>
    </row>
    <row r="106" spans="2:26" ht="12" customHeight="1" x14ac:dyDescent="0.2">
      <c r="B106" s="16"/>
      <c r="C106" s="1">
        <v>38</v>
      </c>
      <c r="D106" s="164" t="str">
        <f>IF(E106="","",VLOOKUP(E106,'SWV gegevens'!$F$2:$G$76,2))</f>
        <v/>
      </c>
      <c r="E106" s="156" t="str">
        <f>IF(VLOOKUP($G$8&amp;IF($C106&lt;10,"0","")&amp;$C106,'kijkglas VO'!$A$11:$M$755,1)=$G$8&amp;IF($C106&lt;10,"0","")&amp;$C106,VLOOKUP($G$8&amp;IF($C106&lt;10,"0","")&amp;$C106,'kijkglas VO'!$A$11:$M$755,4),"")</f>
        <v/>
      </c>
      <c r="F106" s="38"/>
      <c r="G106" s="156" t="str">
        <f>IF(VLOOKUP($G$8&amp;IF($C106&lt;10,"0","")&amp;$C106,'kijkglas VO'!$A$11:$M$755,1)=$G$8&amp;IF($C106&lt;10,"0","")&amp;$C106,VLOOKUP($G$8&amp;IF($C106&lt;10,"0","")&amp;$C106,'kijkglas VO'!$A$11:$M$747,5),"")</f>
        <v/>
      </c>
      <c r="H106" s="156" t="str">
        <f>IF(VLOOKUP($G$8&amp;IF($C106&lt;10,"0","")&amp;$C106,'kijkglas VO'!$A$11:$M$755,1)=$G$8&amp;IF($C106&lt;10,"0","")&amp;$C106,VLOOKUP($G$8&amp;IF($C106&lt;10,"0","")&amp;$C106,'kijkglas VO'!$A$11:$M$755,6),"")</f>
        <v/>
      </c>
      <c r="I106" s="156" t="str">
        <f>IF(VLOOKUP($G$8&amp;IF($C106&lt;10,"0","")&amp;$C106,'kijkglas VO'!$A$11:$M$755,1)=$G$8&amp;IF($C106&lt;10,"0","")&amp;$C106,VLOOKUP($G$8&amp;IF($C106&lt;10,"0","")&amp;$C106,'kijkglas VO'!$A$11:$M$755,7),"")</f>
        <v/>
      </c>
      <c r="J106" s="156">
        <f t="shared" si="32"/>
        <v>0</v>
      </c>
      <c r="K106" s="37"/>
      <c r="L106" s="156" t="str">
        <f>IF(VLOOKUP($G$8&amp;IF($C106&lt;10,"0","")&amp;$C106,'kijkglas VO'!$A$11:$M$755,1)=$G$8&amp;IF($C106&lt;10,"0","")&amp;$C106,VLOOKUP($G$8&amp;IF($C106&lt;10,"0","")&amp;$C106,'kijkglas VO'!$A$11:$M$755,9),"")</f>
        <v/>
      </c>
      <c r="M106" s="156" t="str">
        <f>IF(VLOOKUP($G$8&amp;IF($C106&lt;10,"0","")&amp;$C106,'kijkglas VO'!$A$11:$M$755,1)=$G$8&amp;IF($C106&lt;10,"0","")&amp;$C106,VLOOKUP($G$8&amp;IF($C106&lt;10,"0","")&amp;$C106,'kijkglas VO'!$A$11:$M$755,10),"")</f>
        <v/>
      </c>
      <c r="N106" s="156" t="str">
        <f>IF(VLOOKUP($G$8&amp;IF($C106&lt;10,"0","")&amp;$C106,'kijkglas VO'!$A$11:$M$755,1)=$G$8&amp;IF($C106&lt;10,"0","")&amp;$C106,VLOOKUP($G$8&amp;IF($C106&lt;10,"0","")&amp;$C106,'kijkglas VO'!$A$11:$M$755,11),"")</f>
        <v/>
      </c>
      <c r="O106" s="156">
        <f t="shared" si="33"/>
        <v>0</v>
      </c>
      <c r="P106" s="156" t="str">
        <f>IF(IF(VLOOKUP($G$8&amp;IF($C106&lt;10,"0","")&amp;$C106,'kijkglas VO'!$A$11:$M$755,1)=$G$8&amp;IF($C106&lt;10,"0","")&amp;$C106,VLOOKUP($G$8&amp;IF($C106&lt;10,"0","")&amp;$C106,'kijkglas VO'!$A$11:$M$755,13),0)=1,"ja","nee")</f>
        <v>nee</v>
      </c>
      <c r="Q106" s="37"/>
      <c r="R106" s="157">
        <f>(J106-O106)*(tab!$C$21*tab!$E$8+tab!$D$23)</f>
        <v>0</v>
      </c>
      <c r="S106" s="157">
        <f>IF(AND(J106=0,O106=0),0,(G106-L106)*tab!$E$31+(H106-M106)*tab!$F$31+(I106-N106)*tab!$G$31)</f>
        <v>0</v>
      </c>
      <c r="T106" s="157">
        <f t="shared" si="34"/>
        <v>0</v>
      </c>
      <c r="U106" s="73" t="s">
        <v>46</v>
      </c>
      <c r="V106" s="157">
        <f>IF(U106="nee",0,(J106-O106)*(tab!$C$45))</f>
        <v>0</v>
      </c>
      <c r="W106" s="157">
        <f>IF(U106="nee",0,IF(AND(J106=0,O106=0),0,(G106-L106)*tab!$G$45+(H106-M106)*tab!$H$45+(I106-N106)*tab!$I$45))</f>
        <v>0</v>
      </c>
      <c r="X106" s="157">
        <f t="shared" si="35"/>
        <v>0</v>
      </c>
      <c r="Y106" s="3"/>
      <c r="Z106" s="18"/>
    </row>
    <row r="107" spans="2:26" ht="12" customHeight="1" x14ac:dyDescent="0.2">
      <c r="B107" s="16"/>
      <c r="C107" s="1">
        <v>39</v>
      </c>
      <c r="D107" s="164" t="str">
        <f>IF(E107="","",VLOOKUP(E107,'SWV gegevens'!$F$2:$G$76,2))</f>
        <v/>
      </c>
      <c r="E107" s="156" t="str">
        <f>IF(VLOOKUP($G$8&amp;IF($C107&lt;10,"0","")&amp;$C107,'kijkglas VO'!$A$11:$M$755,1)=$G$8&amp;IF($C107&lt;10,"0","")&amp;$C107,VLOOKUP($G$8&amp;IF($C107&lt;10,"0","")&amp;$C107,'kijkglas VO'!$A$11:$M$755,4),"")</f>
        <v/>
      </c>
      <c r="F107" s="38"/>
      <c r="G107" s="156" t="str">
        <f>IF(VLOOKUP($G$8&amp;IF($C107&lt;10,"0","")&amp;$C107,'kijkglas VO'!$A$11:$M$755,1)=$G$8&amp;IF($C107&lt;10,"0","")&amp;$C107,VLOOKUP($G$8&amp;IF($C107&lt;10,"0","")&amp;$C107,'kijkglas VO'!$A$11:$M$747,5),"")</f>
        <v/>
      </c>
      <c r="H107" s="156" t="str">
        <f>IF(VLOOKUP($G$8&amp;IF($C107&lt;10,"0","")&amp;$C107,'kijkglas VO'!$A$11:$M$755,1)=$G$8&amp;IF($C107&lt;10,"0","")&amp;$C107,VLOOKUP($G$8&amp;IF($C107&lt;10,"0","")&amp;$C107,'kijkglas VO'!$A$11:$M$755,6),"")</f>
        <v/>
      </c>
      <c r="I107" s="156" t="str">
        <f>IF(VLOOKUP($G$8&amp;IF($C107&lt;10,"0","")&amp;$C107,'kijkglas VO'!$A$11:$M$755,1)=$G$8&amp;IF($C107&lt;10,"0","")&amp;$C107,VLOOKUP($G$8&amp;IF($C107&lt;10,"0","")&amp;$C107,'kijkglas VO'!$A$11:$M$755,7),"")</f>
        <v/>
      </c>
      <c r="J107" s="156">
        <f t="shared" si="32"/>
        <v>0</v>
      </c>
      <c r="K107" s="37"/>
      <c r="L107" s="156" t="str">
        <f>IF(VLOOKUP($G$8&amp;IF($C107&lt;10,"0","")&amp;$C107,'kijkglas VO'!$A$11:$M$755,1)=$G$8&amp;IF($C107&lt;10,"0","")&amp;$C107,VLOOKUP($G$8&amp;IF($C107&lt;10,"0","")&amp;$C107,'kijkglas VO'!$A$11:$M$755,9),"")</f>
        <v/>
      </c>
      <c r="M107" s="156" t="str">
        <f>IF(VLOOKUP($G$8&amp;IF($C107&lt;10,"0","")&amp;$C107,'kijkglas VO'!$A$11:$M$755,1)=$G$8&amp;IF($C107&lt;10,"0","")&amp;$C107,VLOOKUP($G$8&amp;IF($C107&lt;10,"0","")&amp;$C107,'kijkglas VO'!$A$11:$M$755,10),"")</f>
        <v/>
      </c>
      <c r="N107" s="156" t="str">
        <f>IF(VLOOKUP($G$8&amp;IF($C107&lt;10,"0","")&amp;$C107,'kijkglas VO'!$A$11:$M$755,1)=$G$8&amp;IF($C107&lt;10,"0","")&amp;$C107,VLOOKUP($G$8&amp;IF($C107&lt;10,"0","")&amp;$C107,'kijkglas VO'!$A$11:$M$755,11),"")</f>
        <v/>
      </c>
      <c r="O107" s="156">
        <f t="shared" si="33"/>
        <v>0</v>
      </c>
      <c r="P107" s="156" t="str">
        <f>IF(IF(VLOOKUP($G$8&amp;IF($C107&lt;10,"0","")&amp;$C107,'kijkglas VO'!$A$11:$M$755,1)=$G$8&amp;IF($C107&lt;10,"0","")&amp;$C107,VLOOKUP($G$8&amp;IF($C107&lt;10,"0","")&amp;$C107,'kijkglas VO'!$A$11:$M$755,13),0)=1,"ja","nee")</f>
        <v>nee</v>
      </c>
      <c r="Q107" s="37"/>
      <c r="R107" s="157">
        <f>(J107-O107)*(tab!$C$21*tab!$E$8+tab!$D$23)</f>
        <v>0</v>
      </c>
      <c r="S107" s="157">
        <f>IF(AND(J107=0,O107=0),0,(G107-L107)*tab!$E$31+(H107-M107)*tab!$F$31+(I107-N107)*tab!$G$31)</f>
        <v>0</v>
      </c>
      <c r="T107" s="157">
        <f t="shared" si="34"/>
        <v>0</v>
      </c>
      <c r="U107" s="73" t="s">
        <v>46</v>
      </c>
      <c r="V107" s="157">
        <f>IF(U107="nee",0,(J107-O107)*(tab!$C$45))</f>
        <v>0</v>
      </c>
      <c r="W107" s="157">
        <f>IF(U107="nee",0,IF(AND(J107=0,O107=0),0,(G107-L107)*tab!$G$45+(H107-M107)*tab!$H$45+(I107-N107)*tab!$I$45))</f>
        <v>0</v>
      </c>
      <c r="X107" s="157">
        <f t="shared" si="35"/>
        <v>0</v>
      </c>
      <c r="Y107" s="3"/>
      <c r="Z107" s="18"/>
    </row>
    <row r="108" spans="2:26" ht="12" customHeight="1" x14ac:dyDescent="0.2">
      <c r="B108" s="16"/>
      <c r="C108" s="1">
        <v>40</v>
      </c>
      <c r="D108" s="164" t="str">
        <f>IF(E108="","",VLOOKUP(E108,'SWV gegevens'!$F$2:$G$76,2))</f>
        <v/>
      </c>
      <c r="E108" s="156" t="str">
        <f>IF(VLOOKUP($G$8&amp;IF($C108&lt;10,"0","")&amp;$C108,'kijkglas VO'!$A$11:$M$755,1)=$G$8&amp;IF($C108&lt;10,"0","")&amp;$C108,VLOOKUP($G$8&amp;IF($C108&lt;10,"0","")&amp;$C108,'kijkglas VO'!$A$11:$M$755,4),"")</f>
        <v/>
      </c>
      <c r="F108" s="38"/>
      <c r="G108" s="156" t="str">
        <f>IF(VLOOKUP($G$8&amp;IF($C108&lt;10,"0","")&amp;$C108,'kijkglas VO'!$A$11:$M$755,1)=$G$8&amp;IF($C108&lt;10,"0","")&amp;$C108,VLOOKUP($G$8&amp;IF($C108&lt;10,"0","")&amp;$C108,'kijkglas VO'!$A$11:$M$747,5),"")</f>
        <v/>
      </c>
      <c r="H108" s="156" t="str">
        <f>IF(VLOOKUP($G$8&amp;IF($C108&lt;10,"0","")&amp;$C108,'kijkglas VO'!$A$11:$M$755,1)=$G$8&amp;IF($C108&lt;10,"0","")&amp;$C108,VLOOKUP($G$8&amp;IF($C108&lt;10,"0","")&amp;$C108,'kijkglas VO'!$A$11:$M$755,6),"")</f>
        <v/>
      </c>
      <c r="I108" s="156" t="str">
        <f>IF(VLOOKUP($G$8&amp;IF($C108&lt;10,"0","")&amp;$C108,'kijkglas VO'!$A$11:$M$755,1)=$G$8&amp;IF($C108&lt;10,"0","")&amp;$C108,VLOOKUP($G$8&amp;IF($C108&lt;10,"0","")&amp;$C108,'kijkglas VO'!$A$11:$M$755,7),"")</f>
        <v/>
      </c>
      <c r="J108" s="156">
        <f t="shared" si="32"/>
        <v>0</v>
      </c>
      <c r="K108" s="37"/>
      <c r="L108" s="156" t="str">
        <f>IF(VLOOKUP($G$8&amp;IF($C108&lt;10,"0","")&amp;$C108,'kijkglas VO'!$A$11:$M$755,1)=$G$8&amp;IF($C108&lt;10,"0","")&amp;$C108,VLOOKUP($G$8&amp;IF($C108&lt;10,"0","")&amp;$C108,'kijkglas VO'!$A$11:$M$755,9),"")</f>
        <v/>
      </c>
      <c r="M108" s="156" t="str">
        <f>IF(VLOOKUP($G$8&amp;IF($C108&lt;10,"0","")&amp;$C108,'kijkglas VO'!$A$11:$M$755,1)=$G$8&amp;IF($C108&lt;10,"0","")&amp;$C108,VLOOKUP($G$8&amp;IF($C108&lt;10,"0","")&amp;$C108,'kijkglas VO'!$A$11:$M$755,10),"")</f>
        <v/>
      </c>
      <c r="N108" s="156" t="str">
        <f>IF(VLOOKUP($G$8&amp;IF($C108&lt;10,"0","")&amp;$C108,'kijkglas VO'!$A$11:$M$755,1)=$G$8&amp;IF($C108&lt;10,"0","")&amp;$C108,VLOOKUP($G$8&amp;IF($C108&lt;10,"0","")&amp;$C108,'kijkglas VO'!$A$11:$M$755,11),"")</f>
        <v/>
      </c>
      <c r="O108" s="156">
        <f t="shared" si="33"/>
        <v>0</v>
      </c>
      <c r="P108" s="156" t="str">
        <f>IF(IF(VLOOKUP($G$8&amp;IF($C108&lt;10,"0","")&amp;$C108,'kijkglas VO'!$A$11:$M$755,1)=$G$8&amp;IF($C108&lt;10,"0","")&amp;$C108,VLOOKUP($G$8&amp;IF($C108&lt;10,"0","")&amp;$C108,'kijkglas VO'!$A$11:$M$755,13),0)=1,"ja","nee")</f>
        <v>nee</v>
      </c>
      <c r="Q108" s="37"/>
      <c r="R108" s="157">
        <f>(J108-O108)*(tab!$C$21*tab!$E$8+tab!$D$23)</f>
        <v>0</v>
      </c>
      <c r="S108" s="157">
        <f>IF(AND(J108=0,O108=0),0,(G108-L108)*tab!$E$31+(H108-M108)*tab!$F$31+(I108-N108)*tab!$G$31)</f>
        <v>0</v>
      </c>
      <c r="T108" s="157">
        <f t="shared" si="34"/>
        <v>0</v>
      </c>
      <c r="U108" s="73" t="s">
        <v>46</v>
      </c>
      <c r="V108" s="157">
        <f>IF(U108="nee",0,(J108-O108)*(tab!$C$45))</f>
        <v>0</v>
      </c>
      <c r="W108" s="157">
        <f>IF(U108="nee",0,IF(AND(J108=0,O108=0),0,(G108-L108)*tab!$G$45+(H108-M108)*tab!$H$45+(I108-N108)*tab!$I$45))</f>
        <v>0</v>
      </c>
      <c r="X108" s="157">
        <f t="shared" si="35"/>
        <v>0</v>
      </c>
      <c r="Y108" s="3"/>
      <c r="Z108" s="18"/>
    </row>
    <row r="109" spans="2:26" s="77" customFormat="1" ht="12" customHeight="1" x14ac:dyDescent="0.2">
      <c r="B109" s="63"/>
      <c r="C109" s="57"/>
      <c r="D109" s="60"/>
      <c r="E109" s="60"/>
      <c r="F109" s="84"/>
      <c r="G109" s="85">
        <f>SUM(G69:G108)</f>
        <v>0</v>
      </c>
      <c r="H109" s="85">
        <f>SUM(H69:H108)</f>
        <v>0</v>
      </c>
      <c r="I109" s="85">
        <f>SUM(I69:I108)</f>
        <v>0</v>
      </c>
      <c r="J109" s="85">
        <f>SUM(G109:I109)</f>
        <v>0</v>
      </c>
      <c r="K109" s="86"/>
      <c r="L109" s="85">
        <f>SUM(L69:L108)</f>
        <v>1</v>
      </c>
      <c r="M109" s="85">
        <f>SUM(M69:M108)</f>
        <v>0</v>
      </c>
      <c r="N109" s="85">
        <f>SUM(N69:N108)</f>
        <v>0</v>
      </c>
      <c r="O109" s="85">
        <f>SUM(L109:N109)</f>
        <v>1</v>
      </c>
      <c r="P109" s="86"/>
      <c r="Q109" s="86"/>
      <c r="R109" s="134"/>
      <c r="S109" s="134"/>
      <c r="T109" s="135">
        <f>SUM(T69:T108)</f>
        <v>0</v>
      </c>
      <c r="U109" s="86"/>
      <c r="V109" s="134"/>
      <c r="W109" s="134"/>
      <c r="X109" s="135">
        <f>SUM(X69:X108)</f>
        <v>0</v>
      </c>
      <c r="Y109" s="60"/>
      <c r="Z109" s="61"/>
    </row>
    <row r="110" spans="2:26" ht="12" customHeight="1" x14ac:dyDescent="0.2">
      <c r="B110" s="16"/>
      <c r="C110" s="1"/>
      <c r="D110" s="34"/>
      <c r="E110" s="34"/>
      <c r="F110" s="39"/>
      <c r="G110" s="76"/>
      <c r="H110" s="76"/>
      <c r="I110" s="76"/>
      <c r="J110" s="41"/>
      <c r="K110" s="41"/>
      <c r="L110" s="76"/>
      <c r="M110" s="76"/>
      <c r="N110" s="76"/>
      <c r="O110" s="41"/>
      <c r="P110" s="41"/>
      <c r="Q110" s="41"/>
      <c r="R110" s="133"/>
      <c r="S110" s="133"/>
      <c r="T110" s="133"/>
      <c r="U110" s="41"/>
      <c r="V110" s="133"/>
      <c r="W110" s="133"/>
      <c r="X110" s="133"/>
      <c r="Y110" s="3"/>
      <c r="Z110" s="18"/>
    </row>
    <row r="111" spans="2:26" ht="12" customHeight="1" x14ac:dyDescent="0.2">
      <c r="B111" s="16"/>
      <c r="C111" s="1"/>
      <c r="D111" s="34" t="s">
        <v>63</v>
      </c>
      <c r="E111" s="34"/>
      <c r="F111" s="39"/>
      <c r="G111" s="40">
        <f>+G39+G64+G109</f>
        <v>5</v>
      </c>
      <c r="H111" s="40">
        <f>+H39+H64+H109</f>
        <v>7</v>
      </c>
      <c r="I111" s="40">
        <f>+I39+I64+I109</f>
        <v>0</v>
      </c>
      <c r="J111" s="40">
        <f>+J39+J64+J109</f>
        <v>12</v>
      </c>
      <c r="K111" s="41"/>
      <c r="L111" s="40">
        <f>+L39+L64+L109</f>
        <v>4</v>
      </c>
      <c r="M111" s="40">
        <f>+M39+M64+M109</f>
        <v>6</v>
      </c>
      <c r="N111" s="40">
        <f>+N39+N64+N109</f>
        <v>0</v>
      </c>
      <c r="O111" s="40">
        <f>+O39+O64+O109</f>
        <v>10</v>
      </c>
      <c r="P111" s="41"/>
      <c r="Q111" s="41"/>
      <c r="R111" s="133"/>
      <c r="S111" s="133"/>
      <c r="T111" s="133"/>
      <c r="U111" s="41"/>
      <c r="V111" s="133"/>
      <c r="W111" s="133"/>
      <c r="X111" s="133"/>
      <c r="Y111" s="3"/>
      <c r="Z111" s="18"/>
    </row>
    <row r="112" spans="2:26" ht="12" customHeight="1" x14ac:dyDescent="0.2">
      <c r="B112" s="16"/>
      <c r="C112" s="1"/>
      <c r="D112" s="34"/>
      <c r="E112" s="34"/>
      <c r="F112" s="39"/>
      <c r="G112" s="76"/>
      <c r="H112" s="76"/>
      <c r="I112" s="76"/>
      <c r="J112" s="41"/>
      <c r="K112" s="41"/>
      <c r="L112" s="76"/>
      <c r="M112" s="76"/>
      <c r="N112" s="76"/>
      <c r="O112" s="41"/>
      <c r="P112" s="41"/>
      <c r="Q112" s="41"/>
      <c r="R112" s="133"/>
      <c r="S112" s="133"/>
      <c r="T112" s="133"/>
      <c r="U112" s="41"/>
      <c r="V112" s="133"/>
      <c r="W112" s="133"/>
      <c r="X112" s="133"/>
      <c r="Y112" s="3"/>
      <c r="Z112" s="18"/>
    </row>
    <row r="113" spans="2:26" ht="12" customHeight="1" x14ac:dyDescent="0.2">
      <c r="B113" s="16"/>
      <c r="C113" s="1"/>
      <c r="D113" s="3" t="s">
        <v>56</v>
      </c>
      <c r="E113" s="3"/>
      <c r="F113" s="66"/>
      <c r="G113" s="99"/>
      <c r="H113" s="99"/>
      <c r="I113" s="99"/>
      <c r="J113" s="100"/>
      <c r="K113" s="100"/>
      <c r="L113" s="99"/>
      <c r="M113" s="99"/>
      <c r="N113" s="99"/>
      <c r="O113" s="100"/>
      <c r="P113" s="100"/>
      <c r="Q113" s="100"/>
      <c r="R113" s="124"/>
      <c r="S113" s="124"/>
      <c r="T113" s="157">
        <f>+T39</f>
        <v>102398.60460000001</v>
      </c>
      <c r="U113" s="106"/>
      <c r="V113" s="141"/>
      <c r="W113" s="141"/>
      <c r="X113" s="181">
        <f>+X39</f>
        <v>8779.5499999999993</v>
      </c>
      <c r="Y113" s="36"/>
      <c r="Z113" s="18"/>
    </row>
    <row r="114" spans="2:26" ht="12" customHeight="1" x14ac:dyDescent="0.2">
      <c r="B114" s="16"/>
      <c r="C114" s="1"/>
      <c r="D114" s="3" t="s">
        <v>60</v>
      </c>
      <c r="E114" s="3"/>
      <c r="F114" s="66"/>
      <c r="G114" s="99"/>
      <c r="H114" s="99"/>
      <c r="I114" s="99"/>
      <c r="J114" s="100"/>
      <c r="K114" s="100"/>
      <c r="L114" s="99"/>
      <c r="M114" s="99"/>
      <c r="N114" s="99"/>
      <c r="O114" s="100"/>
      <c r="P114" s="100"/>
      <c r="Q114" s="100"/>
      <c r="R114" s="124"/>
      <c r="S114" s="124"/>
      <c r="T114" s="157">
        <f>+T64</f>
        <v>39543.348848000001</v>
      </c>
      <c r="U114" s="106"/>
      <c r="V114" s="141"/>
      <c r="W114" s="141"/>
      <c r="X114" s="181">
        <f>+X64</f>
        <v>3618.13</v>
      </c>
      <c r="Y114" s="36"/>
      <c r="Z114" s="18"/>
    </row>
    <row r="115" spans="2:26" ht="12" customHeight="1" x14ac:dyDescent="0.2">
      <c r="B115" s="16"/>
      <c r="C115" s="1"/>
      <c r="D115" s="3" t="s">
        <v>57</v>
      </c>
      <c r="E115" s="3"/>
      <c r="F115" s="66"/>
      <c r="G115" s="99"/>
      <c r="H115" s="99"/>
      <c r="I115" s="99"/>
      <c r="J115" s="100"/>
      <c r="K115" s="100"/>
      <c r="L115" s="99"/>
      <c r="M115" s="99"/>
      <c r="N115" s="99"/>
      <c r="O115" s="100"/>
      <c r="P115" s="100"/>
      <c r="Q115" s="100"/>
      <c r="R115" s="124"/>
      <c r="S115" s="124"/>
      <c r="T115" s="157">
        <f>+T109</f>
        <v>0</v>
      </c>
      <c r="U115" s="106"/>
      <c r="V115" s="141"/>
      <c r="W115" s="141"/>
      <c r="X115" s="181">
        <f>+X109</f>
        <v>0</v>
      </c>
      <c r="Y115" s="36"/>
      <c r="Z115" s="18"/>
    </row>
    <row r="116" spans="2:26" ht="12" customHeight="1" x14ac:dyDescent="0.2">
      <c r="B116" s="16"/>
      <c r="C116" s="1"/>
      <c r="D116" s="65" t="s">
        <v>61</v>
      </c>
      <c r="E116" s="65"/>
      <c r="F116" s="101"/>
      <c r="G116" s="102"/>
      <c r="H116" s="102"/>
      <c r="I116" s="102"/>
      <c r="J116" s="103"/>
      <c r="K116" s="103"/>
      <c r="L116" s="102"/>
      <c r="M116" s="102"/>
      <c r="N116" s="102"/>
      <c r="O116" s="103"/>
      <c r="P116" s="103"/>
      <c r="Q116" s="103"/>
      <c r="R116" s="136"/>
      <c r="S116" s="136"/>
      <c r="T116" s="137">
        <f>SUM(T113:T115)</f>
        <v>141941.95344800001</v>
      </c>
      <c r="U116" s="103"/>
      <c r="V116" s="136"/>
      <c r="W116" s="136"/>
      <c r="X116" s="137">
        <f>SUM(X113:X115)</f>
        <v>12397.68</v>
      </c>
      <c r="Y116" s="3"/>
      <c r="Z116" s="18"/>
    </row>
    <row r="117" spans="2:26" ht="12" customHeight="1" x14ac:dyDescent="0.2">
      <c r="B117" s="16"/>
      <c r="C117" s="1"/>
      <c r="D117" s="34"/>
      <c r="E117" s="34"/>
      <c r="F117" s="39"/>
      <c r="G117" s="76"/>
      <c r="H117" s="76"/>
      <c r="I117" s="76"/>
      <c r="J117" s="41"/>
      <c r="K117" s="41"/>
      <c r="L117" s="76"/>
      <c r="M117" s="76"/>
      <c r="N117" s="76"/>
      <c r="O117" s="41"/>
      <c r="P117" s="41"/>
      <c r="Q117" s="41"/>
      <c r="R117" s="133"/>
      <c r="S117" s="133"/>
      <c r="T117" s="133"/>
      <c r="U117" s="41"/>
      <c r="V117" s="133"/>
      <c r="W117" s="133"/>
      <c r="X117" s="133"/>
      <c r="Y117" s="3"/>
      <c r="Z117" s="18"/>
    </row>
    <row r="118" spans="2:26" ht="12" customHeight="1" x14ac:dyDescent="0.2">
      <c r="B118" s="16"/>
      <c r="C118" s="52"/>
      <c r="D118" s="56"/>
      <c r="E118" s="56"/>
      <c r="F118" s="78"/>
      <c r="G118" s="79"/>
      <c r="H118" s="79"/>
      <c r="I118" s="79"/>
      <c r="J118" s="80"/>
      <c r="K118" s="80"/>
      <c r="L118" s="79"/>
      <c r="M118" s="79"/>
      <c r="N118" s="79"/>
      <c r="O118" s="80"/>
      <c r="P118" s="80"/>
      <c r="Q118" s="80"/>
      <c r="R118" s="138"/>
      <c r="S118" s="138"/>
      <c r="T118" s="138"/>
      <c r="U118" s="80"/>
      <c r="V118" s="138"/>
      <c r="W118" s="138"/>
      <c r="X118" s="138"/>
      <c r="Y118" s="17"/>
      <c r="Z118" s="18"/>
    </row>
    <row r="119" spans="2:26" ht="12" customHeight="1" x14ac:dyDescent="0.25">
      <c r="B119" s="43"/>
      <c r="C119" s="53"/>
      <c r="D119" s="44"/>
      <c r="E119" s="44"/>
      <c r="F119" s="44"/>
      <c r="G119" s="45"/>
      <c r="H119" s="45"/>
      <c r="I119" s="45"/>
      <c r="J119" s="45"/>
      <c r="K119" s="45"/>
      <c r="L119" s="45"/>
      <c r="M119" s="45"/>
      <c r="N119" s="45"/>
      <c r="O119" s="45"/>
      <c r="P119" s="155"/>
      <c r="Q119" s="155"/>
      <c r="R119" s="139"/>
      <c r="S119" s="139"/>
      <c r="T119" s="139"/>
      <c r="U119" s="45"/>
      <c r="V119" s="139"/>
      <c r="W119" s="139"/>
      <c r="X119" s="139"/>
      <c r="Y119" s="46"/>
      <c r="Z119" s="47"/>
    </row>
  </sheetData>
  <sheetProtection algorithmName="SHA-512" hashValue="RR5rSlML0uoVMNRDXkCgEs8lKqPhzwI4BFZPk+Xacs0Aul+38Xuxr+St6yCVoRU5DcdYkzuNpimdA46UMYuekQ==" saltValue="EZWv5RS3NZf5ZcDxB/1BLA==" spinCount="100000" sheet="1" objects="1" scenarios="1"/>
  <dataValidations count="1">
    <dataValidation type="list" allowBlank="1" showInputMessage="1" showErrorMessage="1" sqref="U69:U108 U19:U38 U44:U63" xr:uid="{00000000-0002-0000-0100-000000000000}">
      <formula1>"ja,nee"</formula1>
    </dataValidation>
  </dataValidations>
  <pageMargins left="0.7" right="0.7" top="0.75" bottom="0.75" header="0.3" footer="0.3"/>
  <pageSetup paperSize="9" scale="39" orientation="portrait" r:id="rId1"/>
  <headerFooter>
    <oddHeader>&amp;L&amp;"Arial,Vet"&amp;F&amp;R&amp;"Arial,Vet"&amp;A</oddHeader>
    <oddFooter>&amp;L&amp;"Arial,Vet"keizer / goedhart&amp;C&amp;"Arial,Vet"pagina &amp;P&amp;R&amp;"Arial,Vet"&amp;D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4050" r:id="rId4" name="Drop Down 18">
              <controlPr locked="0" defaultSize="0" autoLine="0" autoPict="0">
                <anchor moveWithCells="1">
                  <from>
                    <xdr:col>6</xdr:col>
                    <xdr:colOff>19050</xdr:colOff>
                    <xdr:row>7</xdr:row>
                    <xdr:rowOff>19050</xdr:rowOff>
                  </from>
                  <to>
                    <xdr:col>8</xdr:col>
                    <xdr:colOff>0</xdr:colOff>
                    <xdr:row>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M147"/>
  <sheetViews>
    <sheetView zoomScale="78" zoomScaleNormal="78" workbookViewId="0">
      <pane xSplit="2" ySplit="5" topLeftCell="C6" activePane="bottomRight" state="frozen"/>
      <selection pane="topRight" activeCell="C1" sqref="C1"/>
      <selection pane="bottomLeft" activeCell="A6" sqref="A6"/>
      <selection pane="bottomRight"/>
    </sheetView>
  </sheetViews>
  <sheetFormatPr defaultColWidth="9.140625" defaultRowHeight="12.75" x14ac:dyDescent="0.2"/>
  <cols>
    <col min="1" max="1" width="2.7109375" style="168" customWidth="1"/>
    <col min="2" max="2" width="42.85546875" style="168" customWidth="1"/>
    <col min="3" max="9" width="16.85546875" style="168" customWidth="1"/>
    <col min="10" max="12" width="14.85546875" style="168" customWidth="1"/>
    <col min="13" max="13" width="10.5703125" style="168" customWidth="1"/>
    <col min="14" max="16384" width="9.140625" style="168"/>
  </cols>
  <sheetData>
    <row r="2" spans="2:13" s="169" customFormat="1" x14ac:dyDescent="0.2">
      <c r="B2" s="169" t="s">
        <v>30</v>
      </c>
      <c r="C2" s="170" t="s">
        <v>37</v>
      </c>
      <c r="D2" s="170" t="s">
        <v>64</v>
      </c>
      <c r="E2" s="170" t="s">
        <v>65</v>
      </c>
    </row>
    <row r="3" spans="2:13" s="169" customFormat="1" x14ac:dyDescent="0.2">
      <c r="B3" s="169" t="s">
        <v>31</v>
      </c>
      <c r="C3" s="171">
        <v>43739</v>
      </c>
      <c r="D3" s="171">
        <v>44105</v>
      </c>
      <c r="E3" s="171">
        <v>44470</v>
      </c>
    </row>
    <row r="4" spans="2:13" s="169" customFormat="1" x14ac:dyDescent="0.2">
      <c r="B4" s="169" t="s">
        <v>32</v>
      </c>
      <c r="C4" s="172">
        <v>2020</v>
      </c>
      <c r="D4" s="172">
        <v>2021</v>
      </c>
      <c r="E4" s="172">
        <v>2022</v>
      </c>
    </row>
    <row r="5" spans="2:13" s="169" customFormat="1" x14ac:dyDescent="0.2">
      <c r="B5" s="169" t="s">
        <v>43</v>
      </c>
      <c r="C5" s="171">
        <v>43862</v>
      </c>
      <c r="D5" s="171">
        <v>44228</v>
      </c>
      <c r="E5" s="171">
        <v>44593</v>
      </c>
    </row>
    <row r="6" spans="2:13" x14ac:dyDescent="0.2">
      <c r="E6" s="173"/>
    </row>
    <row r="7" spans="2:13" x14ac:dyDescent="0.2">
      <c r="B7" s="174" t="s">
        <v>1592</v>
      </c>
      <c r="C7" s="173"/>
      <c r="D7" s="173"/>
      <c r="E7" s="173"/>
    </row>
    <row r="8" spans="2:13" x14ac:dyDescent="0.2">
      <c r="B8" s="168" t="s">
        <v>33</v>
      </c>
      <c r="C8" s="241">
        <v>77488.740000000005</v>
      </c>
      <c r="D8" s="241">
        <v>84066.76</v>
      </c>
      <c r="E8" s="241">
        <v>86789.68</v>
      </c>
    </row>
    <row r="9" spans="2:13" x14ac:dyDescent="0.2">
      <c r="B9" s="168" t="s">
        <v>81</v>
      </c>
      <c r="C9" s="241">
        <v>44177.48</v>
      </c>
      <c r="D9" s="241">
        <v>47927.71</v>
      </c>
      <c r="E9" s="241">
        <v>49480.09</v>
      </c>
    </row>
    <row r="10" spans="2:13" x14ac:dyDescent="0.2">
      <c r="B10" s="168" t="s">
        <v>34</v>
      </c>
      <c r="C10" s="241">
        <v>26902.6</v>
      </c>
      <c r="D10" s="241">
        <v>29163.43</v>
      </c>
      <c r="E10" s="241">
        <v>30074.95</v>
      </c>
    </row>
    <row r="11" spans="2:13" x14ac:dyDescent="0.2">
      <c r="B11" s="168" t="s">
        <v>35</v>
      </c>
      <c r="C11" s="241">
        <v>1218.6500000000001</v>
      </c>
      <c r="D11" s="241">
        <v>1321.06</v>
      </c>
      <c r="E11" s="241">
        <v>1362.35</v>
      </c>
    </row>
    <row r="12" spans="2:13" x14ac:dyDescent="0.2">
      <c r="B12" s="168" t="s">
        <v>36</v>
      </c>
      <c r="C12" s="242">
        <f>41.57</f>
        <v>41.57</v>
      </c>
      <c r="D12" s="242">
        <f>41.56</f>
        <v>41.56</v>
      </c>
      <c r="E12" s="242">
        <f>41.63</f>
        <v>41.63</v>
      </c>
    </row>
    <row r="14" spans="2:13" x14ac:dyDescent="0.2">
      <c r="B14" s="191" t="s">
        <v>1605</v>
      </c>
      <c r="C14" s="175"/>
      <c r="D14" s="175"/>
      <c r="E14" s="175"/>
      <c r="F14" s="175"/>
      <c r="G14" s="175"/>
      <c r="H14" s="175"/>
      <c r="I14" s="175"/>
      <c r="J14" s="175"/>
      <c r="K14" s="175"/>
      <c r="L14" s="175"/>
      <c r="M14" s="175"/>
    </row>
    <row r="15" spans="2:13" x14ac:dyDescent="0.2">
      <c r="B15" s="191" t="s">
        <v>8</v>
      </c>
      <c r="C15" s="175"/>
      <c r="D15" s="175"/>
      <c r="E15" s="175"/>
      <c r="F15" s="175"/>
      <c r="G15" s="175"/>
      <c r="H15" s="175"/>
      <c r="I15" s="175"/>
      <c r="J15" s="175"/>
      <c r="K15" s="175"/>
      <c r="L15" s="175"/>
      <c r="M15" s="175"/>
    </row>
    <row r="16" spans="2:13" x14ac:dyDescent="0.2">
      <c r="B16" s="204"/>
      <c r="C16" s="195" t="s">
        <v>9</v>
      </c>
      <c r="D16" s="196"/>
      <c r="E16" s="224" t="s">
        <v>10</v>
      </c>
      <c r="F16" s="195"/>
      <c r="G16" s="196"/>
      <c r="H16" s="224" t="s">
        <v>11</v>
      </c>
      <c r="I16" s="195"/>
      <c r="J16" s="196"/>
      <c r="K16" s="194" t="s">
        <v>12</v>
      </c>
      <c r="L16" s="195"/>
      <c r="M16" s="196"/>
    </row>
    <row r="17" spans="2:13" x14ac:dyDescent="0.2">
      <c r="B17" s="225"/>
      <c r="C17" s="199" t="s">
        <v>13</v>
      </c>
      <c r="D17" s="199" t="s">
        <v>14</v>
      </c>
      <c r="E17" s="198" t="s">
        <v>15</v>
      </c>
      <c r="F17" s="198" t="s">
        <v>16</v>
      </c>
      <c r="G17" s="199" t="s">
        <v>17</v>
      </c>
      <c r="H17" s="198" t="s">
        <v>15</v>
      </c>
      <c r="I17" s="198" t="s">
        <v>16</v>
      </c>
      <c r="J17" s="199" t="s">
        <v>17</v>
      </c>
      <c r="K17" s="197" t="s">
        <v>15</v>
      </c>
      <c r="L17" s="198" t="s">
        <v>16</v>
      </c>
      <c r="M17" s="199" t="s">
        <v>17</v>
      </c>
    </row>
    <row r="18" spans="2:13" x14ac:dyDescent="0.2">
      <c r="B18" s="203" t="s">
        <v>18</v>
      </c>
      <c r="C18" s="206">
        <v>1.1734</v>
      </c>
      <c r="D18" s="209">
        <f>ROUND(+C18*E$8,2)</f>
        <v>101839.01</v>
      </c>
      <c r="E18" s="175"/>
      <c r="F18" s="175"/>
      <c r="G18" s="206"/>
      <c r="H18" s="175"/>
      <c r="I18" s="175"/>
      <c r="J18" s="206"/>
      <c r="K18" s="203"/>
      <c r="L18" s="175"/>
      <c r="M18" s="196"/>
    </row>
    <row r="19" spans="2:13" x14ac:dyDescent="0.2">
      <c r="B19" s="203" t="s">
        <v>3</v>
      </c>
      <c r="C19" s="206">
        <v>5.6500000000000002E-2</v>
      </c>
      <c r="D19" s="209">
        <f t="shared" ref="D19:D22" si="0">ROUND(+C19*E$8,2)</f>
        <v>4903.62</v>
      </c>
      <c r="E19" s="226">
        <v>6.3700000000000007E-2</v>
      </c>
      <c r="F19" s="226">
        <v>6.1600000000000002E-2</v>
      </c>
      <c r="G19" s="227">
        <v>0.13039999999999999</v>
      </c>
      <c r="H19" s="226">
        <v>0.11799999999999999</v>
      </c>
      <c r="I19" s="226">
        <v>0.22869999999999999</v>
      </c>
      <c r="J19" s="227">
        <v>0.28960000000000002</v>
      </c>
      <c r="K19" s="210">
        <f>E29-(E19*$E$8+H19*$E$9)</f>
        <v>657.96676400000251</v>
      </c>
      <c r="L19" s="210">
        <f t="shared" ref="L19:M19" si="1">F29-(F19*$E$8+I19*$E$9)</f>
        <v>844.98912900000141</v>
      </c>
      <c r="M19" s="228">
        <f t="shared" si="1"/>
        <v>1151.3916640000025</v>
      </c>
    </row>
    <row r="20" spans="2:13" x14ac:dyDescent="0.2">
      <c r="B20" s="203" t="s">
        <v>1591</v>
      </c>
      <c r="C20" s="206">
        <v>3.9300000000000002E-2</v>
      </c>
      <c r="D20" s="209">
        <f t="shared" si="0"/>
        <v>3410.83</v>
      </c>
      <c r="E20" s="226">
        <v>0.08</v>
      </c>
      <c r="F20" s="226">
        <v>7.8799999999999995E-2</v>
      </c>
      <c r="G20" s="227">
        <v>0.14760000000000001</v>
      </c>
      <c r="H20" s="226">
        <v>6.88E-2</v>
      </c>
      <c r="I20" s="226">
        <v>0.22869999999999999</v>
      </c>
      <c r="J20" s="227">
        <v>0.28960000000000002</v>
      </c>
      <c r="K20" s="210">
        <f>E30-(E20*$E$8+H20*$E$9)</f>
        <v>657.96540800000184</v>
      </c>
      <c r="L20" s="210">
        <f t="shared" ref="L20:M20" si="2">F30-(F20*$E$8+I20*$E$9)</f>
        <v>844.98663300000408</v>
      </c>
      <c r="M20" s="228">
        <f t="shared" si="2"/>
        <v>1151.3891679999979</v>
      </c>
    </row>
    <row r="21" spans="2:13" x14ac:dyDescent="0.2">
      <c r="B21" s="203" t="s">
        <v>4</v>
      </c>
      <c r="C21" s="206">
        <v>7.6499999999999999E-2</v>
      </c>
      <c r="D21" s="209">
        <f t="shared" si="0"/>
        <v>6639.41</v>
      </c>
      <c r="E21" s="226">
        <v>0.10290000000000001</v>
      </c>
      <c r="F21" s="226">
        <v>0.12540000000000001</v>
      </c>
      <c r="G21" s="227">
        <v>0.12970000000000001</v>
      </c>
      <c r="H21" s="226">
        <v>5.2900000000000003E-2</v>
      </c>
      <c r="I21" s="226">
        <v>0.19620000000000001</v>
      </c>
      <c r="J21" s="227">
        <v>0.28920000000000001</v>
      </c>
      <c r="K21" s="210">
        <f>E31-(E21*$E$8+H21*$E$9)</f>
        <v>743.72516699999869</v>
      </c>
      <c r="L21" s="210">
        <f t="shared" ref="L21:M21" si="3">F31-(F21*$E$8+I21*$E$9)</f>
        <v>990.95046999999977</v>
      </c>
      <c r="M21" s="228">
        <f t="shared" si="3"/>
        <v>1175.7264759999998</v>
      </c>
    </row>
    <row r="22" spans="2:13" x14ac:dyDescent="0.2">
      <c r="B22" s="203" t="s">
        <v>67</v>
      </c>
      <c r="C22" s="206">
        <v>3.85E-2</v>
      </c>
      <c r="D22" s="209">
        <f t="shared" si="0"/>
        <v>3341.4</v>
      </c>
      <c r="E22" s="175"/>
      <c r="F22" s="175"/>
      <c r="G22" s="206"/>
      <c r="H22" s="175"/>
      <c r="I22" s="175"/>
      <c r="J22" s="206"/>
      <c r="K22" s="203"/>
      <c r="L22" s="175"/>
      <c r="M22" s="206"/>
    </row>
    <row r="23" spans="2:13" x14ac:dyDescent="0.2">
      <c r="B23" s="203" t="s">
        <v>5</v>
      </c>
      <c r="C23" s="206"/>
      <c r="D23" s="243">
        <v>1358.1</v>
      </c>
      <c r="E23" s="175"/>
      <c r="F23" s="175"/>
      <c r="G23" s="206"/>
      <c r="H23" s="175"/>
      <c r="I23" s="175"/>
      <c r="J23" s="206"/>
      <c r="K23" s="203"/>
      <c r="L23" s="175"/>
      <c r="M23" s="206"/>
    </row>
    <row r="24" spans="2:13" x14ac:dyDescent="0.2">
      <c r="B24" s="229" t="s">
        <v>66</v>
      </c>
      <c r="C24" s="230"/>
      <c r="D24" s="244">
        <v>180.21</v>
      </c>
      <c r="E24" s="231"/>
      <c r="F24" s="231"/>
      <c r="G24" s="230"/>
      <c r="H24" s="231"/>
      <c r="I24" s="231"/>
      <c r="J24" s="230"/>
      <c r="K24" s="229"/>
      <c r="L24" s="231"/>
      <c r="M24" s="230"/>
    </row>
    <row r="25" spans="2:13" x14ac:dyDescent="0.2">
      <c r="B25" s="232" t="s">
        <v>1612</v>
      </c>
      <c r="C25" s="175"/>
      <c r="D25" s="175"/>
      <c r="E25" s="175"/>
      <c r="F25" s="175"/>
      <c r="G25" s="175"/>
      <c r="H25" s="175"/>
      <c r="I25" s="175"/>
      <c r="J25" s="175"/>
      <c r="K25" s="175"/>
      <c r="L25" s="175"/>
      <c r="M25" s="175"/>
    </row>
    <row r="26" spans="2:13" x14ac:dyDescent="0.2">
      <c r="B26" s="204"/>
      <c r="C26" s="279" t="s">
        <v>19</v>
      </c>
      <c r="D26" s="280"/>
      <c r="E26" s="194" t="s">
        <v>20</v>
      </c>
      <c r="F26" s="195"/>
      <c r="G26" s="196"/>
      <c r="H26" s="175"/>
      <c r="I26" s="175"/>
      <c r="J26" s="175"/>
      <c r="K26" s="175"/>
      <c r="L26" s="175"/>
    </row>
    <row r="27" spans="2:13" x14ac:dyDescent="0.2">
      <c r="B27" s="200"/>
      <c r="C27" s="238" t="s">
        <v>21</v>
      </c>
      <c r="D27" s="233" t="s">
        <v>22</v>
      </c>
      <c r="E27" s="225" t="s">
        <v>15</v>
      </c>
      <c r="F27" s="234" t="s">
        <v>16</v>
      </c>
      <c r="G27" s="235" t="s">
        <v>17</v>
      </c>
      <c r="H27" s="175"/>
      <c r="I27" s="175"/>
      <c r="J27" s="175"/>
      <c r="K27" s="175"/>
      <c r="L27" s="175"/>
    </row>
    <row r="28" spans="2:13" x14ac:dyDescent="0.2">
      <c r="B28" s="194" t="s">
        <v>23</v>
      </c>
      <c r="C28" s="215">
        <f>ROUND(+C18*$E$10,2)</f>
        <v>35289.949999999997</v>
      </c>
      <c r="D28" s="236">
        <f>ROUND(C18*E$11,2)</f>
        <v>1598.58</v>
      </c>
      <c r="E28" s="208"/>
      <c r="F28" s="208"/>
      <c r="G28" s="209"/>
      <c r="H28" s="175"/>
      <c r="I28" s="175"/>
      <c r="J28" s="175"/>
      <c r="K28" s="175"/>
      <c r="L28" s="175"/>
    </row>
    <row r="29" spans="2:13" x14ac:dyDescent="0.2">
      <c r="B29" s="207" t="s">
        <v>3</v>
      </c>
      <c r="C29" s="209">
        <f t="shared" ref="C29:C32" si="4">ROUND(+C19*$E$10,2)</f>
        <v>1699.23</v>
      </c>
      <c r="D29" s="228">
        <f t="shared" ref="D29:D32" si="5">ROUND(C19*E$11,2)</f>
        <v>76.97</v>
      </c>
      <c r="E29" s="245">
        <v>12025.12</v>
      </c>
      <c r="F29" s="246">
        <v>17507.330000000002</v>
      </c>
      <c r="G29" s="243">
        <v>26798.2</v>
      </c>
      <c r="H29" s="175"/>
      <c r="I29" s="175"/>
      <c r="J29" s="175"/>
      <c r="K29" s="175"/>
      <c r="L29" s="175"/>
    </row>
    <row r="30" spans="2:13" x14ac:dyDescent="0.2">
      <c r="B30" s="207" t="s">
        <v>1591</v>
      </c>
      <c r="C30" s="209">
        <f t="shared" si="4"/>
        <v>1181.95</v>
      </c>
      <c r="D30" s="228">
        <f t="shared" si="5"/>
        <v>53.54</v>
      </c>
      <c r="E30" s="245">
        <v>11005.37</v>
      </c>
      <c r="F30" s="246">
        <v>19000.11</v>
      </c>
      <c r="G30" s="243">
        <v>28290.98</v>
      </c>
      <c r="H30" s="175"/>
      <c r="I30" s="175"/>
      <c r="J30" s="175"/>
      <c r="K30" s="175"/>
      <c r="L30" s="175"/>
    </row>
    <row r="31" spans="2:13" x14ac:dyDescent="0.2">
      <c r="B31" s="207" t="s">
        <v>4</v>
      </c>
      <c r="C31" s="209">
        <f t="shared" si="4"/>
        <v>2300.73</v>
      </c>
      <c r="D31" s="228">
        <f t="shared" si="5"/>
        <v>104.22</v>
      </c>
      <c r="E31" s="245">
        <v>12291.88</v>
      </c>
      <c r="F31" s="246">
        <v>21582.37</v>
      </c>
      <c r="G31" s="243">
        <v>26741.99</v>
      </c>
      <c r="H31" s="175"/>
      <c r="I31" s="175"/>
      <c r="J31" s="175"/>
      <c r="K31" s="175"/>
      <c r="L31" s="175"/>
    </row>
    <row r="32" spans="2:13" x14ac:dyDescent="0.2">
      <c r="B32" s="200" t="s">
        <v>67</v>
      </c>
      <c r="C32" s="212">
        <f t="shared" si="4"/>
        <v>1157.8900000000001</v>
      </c>
      <c r="D32" s="237">
        <f t="shared" si="5"/>
        <v>52.45</v>
      </c>
      <c r="E32" s="212"/>
      <c r="F32" s="237"/>
      <c r="G32" s="237"/>
      <c r="H32" s="175"/>
      <c r="I32" s="175"/>
      <c r="J32" s="175"/>
      <c r="K32" s="175"/>
      <c r="L32" s="175"/>
    </row>
    <row r="33" spans="2:12" x14ac:dyDescent="0.2">
      <c r="B33" s="176"/>
      <c r="C33" s="177"/>
      <c r="D33" s="175"/>
      <c r="E33" s="175"/>
      <c r="F33" s="175"/>
      <c r="G33" s="175"/>
      <c r="H33" s="175"/>
      <c r="I33" s="175"/>
      <c r="J33" s="175"/>
      <c r="K33" s="175"/>
      <c r="L33" s="175"/>
    </row>
    <row r="34" spans="2:12" x14ac:dyDescent="0.2">
      <c r="B34" s="191" t="s">
        <v>1603</v>
      </c>
      <c r="C34" s="192">
        <v>3.0099999999999998E-2</v>
      </c>
      <c r="D34" s="175"/>
      <c r="E34" s="175"/>
      <c r="F34" s="175"/>
      <c r="G34" s="175"/>
      <c r="H34" s="175"/>
      <c r="I34" s="175"/>
    </row>
    <row r="35" spans="2:12" x14ac:dyDescent="0.2">
      <c r="B35" s="277" t="s">
        <v>25</v>
      </c>
      <c r="C35" s="278"/>
      <c r="D35" s="278"/>
      <c r="E35" s="278"/>
      <c r="F35" s="193"/>
      <c r="G35" s="194" t="s">
        <v>26</v>
      </c>
      <c r="H35" s="195"/>
      <c r="I35" s="196"/>
    </row>
    <row r="36" spans="2:12" x14ac:dyDescent="0.2">
      <c r="B36" s="197" t="s">
        <v>1604</v>
      </c>
      <c r="C36" s="198" t="s">
        <v>2</v>
      </c>
      <c r="D36" s="198" t="s">
        <v>6</v>
      </c>
      <c r="E36" s="198" t="s">
        <v>7</v>
      </c>
      <c r="F36" s="199" t="s">
        <v>62</v>
      </c>
      <c r="G36" s="200" t="s">
        <v>15</v>
      </c>
      <c r="H36" s="201" t="s">
        <v>16</v>
      </c>
      <c r="I36" s="202" t="s">
        <v>17</v>
      </c>
    </row>
    <row r="37" spans="2:12" x14ac:dyDescent="0.2">
      <c r="B37" s="203" t="s">
        <v>27</v>
      </c>
      <c r="C37" s="208">
        <v>20820.310000000001</v>
      </c>
      <c r="D37" s="208">
        <v>8988.16</v>
      </c>
      <c r="E37" s="208">
        <v>15860.12</v>
      </c>
      <c r="F37" s="208">
        <v>24848.28</v>
      </c>
      <c r="G37" s="213"/>
      <c r="H37" s="214"/>
      <c r="I37" s="215"/>
    </row>
    <row r="38" spans="2:12" x14ac:dyDescent="0.2">
      <c r="B38" s="205" t="s">
        <v>28</v>
      </c>
      <c r="C38" s="208">
        <v>29764.959999999999</v>
      </c>
      <c r="D38" s="208">
        <v>22487.35</v>
      </c>
      <c r="E38" s="208">
        <v>22391</v>
      </c>
      <c r="F38" s="208">
        <v>44878.35</v>
      </c>
      <c r="G38" s="210"/>
      <c r="H38" s="208"/>
      <c r="I38" s="209"/>
    </row>
    <row r="39" spans="2:12" x14ac:dyDescent="0.2">
      <c r="B39" s="203" t="s">
        <v>42</v>
      </c>
      <c r="C39" s="208">
        <v>22881.3</v>
      </c>
      <c r="D39" s="208">
        <v>9511.77</v>
      </c>
      <c r="E39" s="208">
        <v>14837.07</v>
      </c>
      <c r="F39" s="208">
        <v>24348.84</v>
      </c>
      <c r="G39" s="210"/>
      <c r="H39" s="208"/>
      <c r="I39" s="209"/>
    </row>
    <row r="40" spans="2:12" x14ac:dyDescent="0.2">
      <c r="B40" s="203" t="s">
        <v>44</v>
      </c>
      <c r="C40" s="208">
        <v>27057.040000000001</v>
      </c>
      <c r="D40" s="208">
        <v>7949.06</v>
      </c>
      <c r="E40" s="208">
        <v>10936.26</v>
      </c>
      <c r="F40" s="208">
        <v>18885.32</v>
      </c>
      <c r="G40" s="210"/>
      <c r="H40" s="208"/>
      <c r="I40" s="209"/>
    </row>
    <row r="41" spans="2:12" x14ac:dyDescent="0.2">
      <c r="B41" s="205" t="s">
        <v>29</v>
      </c>
      <c r="C41" s="208">
        <v>22142.73</v>
      </c>
      <c r="D41" s="208">
        <v>11447.59</v>
      </c>
      <c r="E41" s="208">
        <v>14364.69</v>
      </c>
      <c r="F41" s="208">
        <v>25812.28</v>
      </c>
      <c r="G41" s="210"/>
      <c r="H41" s="208"/>
      <c r="I41" s="209"/>
    </row>
    <row r="42" spans="2:12" x14ac:dyDescent="0.2">
      <c r="B42" s="203" t="s">
        <v>80</v>
      </c>
      <c r="C42" s="208"/>
      <c r="D42" s="208">
        <v>4373.32</v>
      </c>
      <c r="E42" s="208"/>
      <c r="F42" s="209"/>
      <c r="G42" s="210"/>
      <c r="H42" s="208"/>
      <c r="I42" s="209"/>
    </row>
    <row r="43" spans="2:12" x14ac:dyDescent="0.2">
      <c r="B43" s="207" t="s">
        <v>3</v>
      </c>
      <c r="C43" s="208">
        <v>733.64</v>
      </c>
      <c r="D43" s="216"/>
      <c r="E43" s="216"/>
      <c r="F43" s="217"/>
      <c r="G43" s="218">
        <v>815.11</v>
      </c>
      <c r="H43" s="218">
        <v>1333.01</v>
      </c>
      <c r="I43" s="219">
        <v>1745.31</v>
      </c>
    </row>
    <row r="44" spans="2:12" x14ac:dyDescent="0.2">
      <c r="B44" s="207" t="s">
        <v>1591</v>
      </c>
      <c r="C44" s="208">
        <v>645.16999999999996</v>
      </c>
      <c r="D44" s="216"/>
      <c r="E44" s="216"/>
      <c r="F44" s="217"/>
      <c r="G44" s="218">
        <v>905.74</v>
      </c>
      <c r="H44" s="218">
        <v>1422.05</v>
      </c>
      <c r="I44" s="219">
        <v>1738.27</v>
      </c>
    </row>
    <row r="45" spans="2:12" x14ac:dyDescent="0.2">
      <c r="B45" s="200" t="s">
        <v>4</v>
      </c>
      <c r="C45" s="211">
        <v>1327.13</v>
      </c>
      <c r="D45" s="220"/>
      <c r="E45" s="220"/>
      <c r="F45" s="221"/>
      <c r="G45" s="222">
        <v>675.02</v>
      </c>
      <c r="H45" s="222">
        <v>1049.96</v>
      </c>
      <c r="I45" s="223">
        <v>1217.3900000000001</v>
      </c>
    </row>
    <row r="47" spans="2:12" customFormat="1" x14ac:dyDescent="0.2"/>
    <row r="48" spans="2:12" customFormat="1" ht="45" x14ac:dyDescent="0.25">
      <c r="B48" s="178" t="s">
        <v>1593</v>
      </c>
    </row>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sheetData>
  <sheetProtection algorithmName="SHA-512" hashValue="7B0jXdqA7kaq54sL1HTbv6AXSsdrJhZnF938JDTuuT1VUG0IdI6VLHGVtqEjBovLmslEEUsT2oX9pa8BwLEmtg==" saltValue="32FBT19lCr5iK3CWTDve4A==" spinCount="100000" sheet="1" objects="1" scenarios="1"/>
  <mergeCells count="2">
    <mergeCell ref="B35:E35"/>
    <mergeCell ref="C26:D26"/>
  </mergeCells>
  <printOptions headings="1" gridLines="1"/>
  <pageMargins left="0.70866141732283472" right="0.70866141732283472" top="0.74803149606299213" bottom="0.74803149606299213" header="0.31496062992125984" footer="0.31496062992125984"/>
  <pageSetup paperSize="9" scale="49" orientation="landscape" r:id="rId1"/>
  <headerFooter>
    <oddHeader>&amp;L&amp;"Arial,Vet"&amp;F&amp;R&amp;"Arial,Vet"&amp;A</oddHeader>
    <oddFooter>&amp;L&amp;"Arial,Vet"keizer / goedhart&amp;C&amp;"Arial,Vet"pagina &amp;P&amp;R&amp;"Arial,Vet"&amp;D</oddFooter>
  </headerFooter>
  <colBreaks count="1" manualBreakCount="1">
    <brk id="1" max="1048575"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656"/>
  <sheetViews>
    <sheetView zoomScale="82" zoomScaleNormal="82" workbookViewId="0">
      <pane ySplit="10" topLeftCell="A11" activePane="bottomLeft" state="frozen"/>
      <selection pane="bottomLeft"/>
    </sheetView>
  </sheetViews>
  <sheetFormatPr defaultRowHeight="15" x14ac:dyDescent="0.3"/>
  <cols>
    <col min="1" max="1" width="8.7109375" style="251" customWidth="1"/>
    <col min="2" max="2" width="4.28515625" style="251" customWidth="1"/>
    <col min="3" max="3" width="14.5703125" style="251" customWidth="1"/>
    <col min="4" max="4" width="11.28515625" style="251" customWidth="1"/>
    <col min="5" max="5" width="6.42578125" style="251" customWidth="1"/>
    <col min="6" max="6" width="7.85546875" style="251" customWidth="1"/>
    <col min="7" max="7" width="6.85546875" style="251" customWidth="1"/>
    <col min="8" max="8" width="8.85546875" style="251" customWidth="1"/>
    <col min="9" max="9" width="6.85546875" style="251" customWidth="1"/>
    <col min="10" max="10" width="7.42578125" style="251" customWidth="1"/>
    <col min="11" max="11" width="7.140625" style="251" customWidth="1"/>
    <col min="12" max="12" width="8.28515625" style="251" customWidth="1"/>
    <col min="13" max="13" width="6.28515625" style="251" customWidth="1"/>
    <col min="14" max="14" width="6.7109375" style="251" customWidth="1"/>
    <col min="15" max="15" width="6.5703125" style="251" customWidth="1"/>
    <col min="16" max="16" width="8.28515625" style="251" customWidth="1"/>
    <col min="17" max="17" width="6.42578125" style="251" customWidth="1"/>
    <col min="18" max="18" width="6.85546875" style="251" customWidth="1"/>
    <col min="19" max="19" width="6.5703125" style="251" customWidth="1"/>
    <col min="20" max="20" width="8.28515625" style="251" customWidth="1"/>
    <col min="21" max="21" width="7.140625" style="251" customWidth="1"/>
    <col min="22" max="16384" width="9.140625" style="251"/>
  </cols>
  <sheetData>
    <row r="1" spans="1:21" x14ac:dyDescent="0.3">
      <c r="C1" s="252" t="s">
        <v>1609</v>
      </c>
      <c r="D1" s="252"/>
      <c r="E1" s="252"/>
      <c r="F1" s="252"/>
    </row>
    <row r="3" spans="1:21" x14ac:dyDescent="0.3">
      <c r="C3" s="253" t="s">
        <v>1597</v>
      </c>
      <c r="D3" s="254" t="s">
        <v>1602</v>
      </c>
      <c r="E3" s="255"/>
    </row>
    <row r="4" spans="1:21" x14ac:dyDescent="0.3">
      <c r="C4" s="253" t="s">
        <v>1598</v>
      </c>
      <c r="D4" s="256">
        <v>44593</v>
      </c>
      <c r="E4" s="255"/>
    </row>
    <row r="5" spans="1:21" x14ac:dyDescent="0.3">
      <c r="C5" s="253" t="s">
        <v>1599</v>
      </c>
      <c r="D5" s="257">
        <v>44998</v>
      </c>
      <c r="E5" s="255"/>
    </row>
    <row r="6" spans="1:21" ht="30" x14ac:dyDescent="0.3">
      <c r="C6" s="253" t="s">
        <v>1600</v>
      </c>
      <c r="D6" s="257">
        <v>45027</v>
      </c>
      <c r="E6" s="255"/>
    </row>
    <row r="7" spans="1:21" x14ac:dyDescent="0.3">
      <c r="A7" s="251">
        <v>1</v>
      </c>
      <c r="B7" s="251">
        <v>2</v>
      </c>
      <c r="C7" s="251">
        <v>3</v>
      </c>
      <c r="D7" s="251">
        <v>4</v>
      </c>
      <c r="E7" s="251">
        <v>5</v>
      </c>
      <c r="F7" s="251">
        <v>6</v>
      </c>
      <c r="G7" s="251">
        <v>7</v>
      </c>
      <c r="H7" s="251">
        <v>8</v>
      </c>
      <c r="I7" s="251">
        <v>9</v>
      </c>
      <c r="J7" s="251">
        <v>10</v>
      </c>
      <c r="K7" s="251">
        <v>11</v>
      </c>
      <c r="L7" s="251">
        <v>12</v>
      </c>
      <c r="M7" s="251">
        <v>13</v>
      </c>
      <c r="N7" s="251">
        <v>14</v>
      </c>
      <c r="O7" s="251">
        <v>15</v>
      </c>
      <c r="P7" s="251">
        <v>16</v>
      </c>
      <c r="Q7" s="251">
        <v>17</v>
      </c>
      <c r="R7" s="251">
        <v>18</v>
      </c>
      <c r="S7" s="251">
        <v>19</v>
      </c>
      <c r="T7" s="251">
        <v>20</v>
      </c>
      <c r="U7" s="251">
        <v>21</v>
      </c>
    </row>
    <row r="8" spans="1:21" ht="17.25" customHeight="1" x14ac:dyDescent="0.3">
      <c r="A8" s="258"/>
      <c r="B8" s="258"/>
      <c r="C8" s="281"/>
      <c r="D8" s="283"/>
      <c r="E8" s="288" t="s">
        <v>1486</v>
      </c>
      <c r="F8" s="289"/>
      <c r="G8" s="289"/>
      <c r="H8" s="289"/>
      <c r="I8" s="289"/>
      <c r="J8" s="289"/>
      <c r="K8" s="289"/>
      <c r="L8" s="290"/>
      <c r="M8" s="288" t="s">
        <v>1487</v>
      </c>
      <c r="N8" s="289"/>
      <c r="O8" s="289"/>
      <c r="P8" s="289"/>
      <c r="Q8" s="289"/>
      <c r="R8" s="289"/>
      <c r="S8" s="289"/>
      <c r="T8" s="289"/>
      <c r="U8" s="259"/>
    </row>
    <row r="9" spans="1:21" ht="15" customHeight="1" x14ac:dyDescent="0.3">
      <c r="A9" s="260"/>
      <c r="B9" s="260"/>
      <c r="C9" s="282"/>
      <c r="D9" s="284"/>
      <c r="E9" s="285" t="s">
        <v>93</v>
      </c>
      <c r="F9" s="286"/>
      <c r="G9" s="286"/>
      <c r="H9" s="287"/>
      <c r="I9" s="285" t="s">
        <v>94</v>
      </c>
      <c r="J9" s="286"/>
      <c r="K9" s="286"/>
      <c r="L9" s="287"/>
      <c r="M9" s="285" t="s">
        <v>93</v>
      </c>
      <c r="N9" s="286"/>
      <c r="O9" s="286"/>
      <c r="P9" s="287"/>
      <c r="Q9" s="285" t="s">
        <v>94</v>
      </c>
      <c r="R9" s="286"/>
      <c r="S9" s="286"/>
      <c r="T9" s="286"/>
      <c r="U9" s="259"/>
    </row>
    <row r="10" spans="1:21" ht="18" customHeight="1" x14ac:dyDescent="0.3">
      <c r="A10" s="259"/>
      <c r="B10" s="259"/>
      <c r="C10" s="261" t="s">
        <v>1594</v>
      </c>
      <c r="D10" s="261" t="s">
        <v>49</v>
      </c>
      <c r="E10" s="262" t="s">
        <v>1615</v>
      </c>
      <c r="F10" s="262" t="s">
        <v>1616</v>
      </c>
      <c r="G10" s="262" t="s">
        <v>1617</v>
      </c>
      <c r="H10" s="262" t="s">
        <v>95</v>
      </c>
      <c r="I10" s="262" t="s">
        <v>1615</v>
      </c>
      <c r="J10" s="262" t="s">
        <v>1616</v>
      </c>
      <c r="K10" s="262" t="s">
        <v>1617</v>
      </c>
      <c r="L10" s="262" t="s">
        <v>95</v>
      </c>
      <c r="M10" s="262" t="s">
        <v>1615</v>
      </c>
      <c r="N10" s="262" t="s">
        <v>1616</v>
      </c>
      <c r="O10" s="262" t="s">
        <v>1617</v>
      </c>
      <c r="P10" s="262" t="s">
        <v>95</v>
      </c>
      <c r="Q10" s="262" t="s">
        <v>1615</v>
      </c>
      <c r="R10" s="262" t="s">
        <v>1616</v>
      </c>
      <c r="S10" s="262" t="s">
        <v>1617</v>
      </c>
      <c r="T10" s="253" t="s">
        <v>95</v>
      </c>
      <c r="U10" s="276" t="s">
        <v>1485</v>
      </c>
    </row>
    <row r="11" spans="1:21" x14ac:dyDescent="0.3">
      <c r="A11" s="247" t="str">
        <f t="shared" ref="A11:A74" si="0">C11&amp;IF(B11&lt;10,"0","")&amp;B11</f>
        <v>00AW01</v>
      </c>
      <c r="B11" s="248">
        <f t="shared" ref="B11:B74" si="1">IF(C11=C10,B10+1,1)</f>
        <v>1</v>
      </c>
      <c r="C11" s="263" t="s">
        <v>229</v>
      </c>
      <c r="D11" s="264" t="s">
        <v>293</v>
      </c>
      <c r="E11" s="263">
        <v>3</v>
      </c>
      <c r="F11" s="263">
        <v>0</v>
      </c>
      <c r="G11" s="263">
        <v>0</v>
      </c>
      <c r="H11" s="263">
        <v>3</v>
      </c>
      <c r="I11" s="263">
        <v>0</v>
      </c>
      <c r="J11" s="263">
        <v>0</v>
      </c>
      <c r="K11" s="263">
        <v>0</v>
      </c>
      <c r="L11" s="263">
        <v>0</v>
      </c>
      <c r="M11" s="263">
        <v>3</v>
      </c>
      <c r="N11" s="263">
        <v>0</v>
      </c>
      <c r="O11" s="263">
        <v>0</v>
      </c>
      <c r="P11" s="263">
        <v>3</v>
      </c>
      <c r="Q11" s="263">
        <v>4</v>
      </c>
      <c r="R11" s="263">
        <v>0</v>
      </c>
      <c r="S11" s="263">
        <v>0</v>
      </c>
      <c r="T11" s="265">
        <v>4</v>
      </c>
      <c r="U11" s="259">
        <f t="shared" ref="U11:U74" si="2">IF((H11+P11)&gt;(L11+T11),1,0)</f>
        <v>1</v>
      </c>
    </row>
    <row r="12" spans="1:21" x14ac:dyDescent="0.3">
      <c r="A12" s="247" t="str">
        <f t="shared" si="0"/>
        <v>00AW02</v>
      </c>
      <c r="B12" s="248">
        <f t="shared" si="1"/>
        <v>2</v>
      </c>
      <c r="C12" s="266" t="s">
        <v>229</v>
      </c>
      <c r="D12" s="267" t="s">
        <v>302</v>
      </c>
      <c r="E12" s="266">
        <v>0</v>
      </c>
      <c r="F12" s="266">
        <v>0</v>
      </c>
      <c r="G12" s="266">
        <v>0</v>
      </c>
      <c r="H12" s="266">
        <v>0</v>
      </c>
      <c r="I12" s="266">
        <v>0</v>
      </c>
      <c r="J12" s="266">
        <v>0</v>
      </c>
      <c r="K12" s="266">
        <v>0</v>
      </c>
      <c r="L12" s="266">
        <v>0</v>
      </c>
      <c r="M12" s="266">
        <v>0</v>
      </c>
      <c r="N12" s="266">
        <v>0</v>
      </c>
      <c r="O12" s="266">
        <v>0</v>
      </c>
      <c r="P12" s="266">
        <v>0</v>
      </c>
      <c r="Q12" s="266">
        <v>0</v>
      </c>
      <c r="R12" s="266">
        <v>0</v>
      </c>
      <c r="S12" s="266">
        <v>0</v>
      </c>
      <c r="T12" s="268">
        <v>0</v>
      </c>
      <c r="U12" s="259">
        <f t="shared" si="2"/>
        <v>0</v>
      </c>
    </row>
    <row r="13" spans="1:21" x14ac:dyDescent="0.3">
      <c r="A13" s="247" t="str">
        <f t="shared" si="0"/>
        <v>00AW03</v>
      </c>
      <c r="B13" s="248">
        <f t="shared" si="1"/>
        <v>3</v>
      </c>
      <c r="C13" s="266" t="s">
        <v>229</v>
      </c>
      <c r="D13" s="267" t="s">
        <v>307</v>
      </c>
      <c r="E13" s="266">
        <v>0</v>
      </c>
      <c r="F13" s="266">
        <v>0</v>
      </c>
      <c r="G13" s="266">
        <v>0</v>
      </c>
      <c r="H13" s="266">
        <v>0</v>
      </c>
      <c r="I13" s="266">
        <v>0</v>
      </c>
      <c r="J13" s="266">
        <v>0</v>
      </c>
      <c r="K13" s="266">
        <v>0</v>
      </c>
      <c r="L13" s="266">
        <v>0</v>
      </c>
      <c r="M13" s="266">
        <v>0</v>
      </c>
      <c r="N13" s="266">
        <v>0</v>
      </c>
      <c r="O13" s="266">
        <v>0</v>
      </c>
      <c r="P13" s="266">
        <v>0</v>
      </c>
      <c r="Q13" s="266">
        <v>0</v>
      </c>
      <c r="R13" s="266">
        <v>0</v>
      </c>
      <c r="S13" s="266">
        <v>0</v>
      </c>
      <c r="T13" s="268">
        <v>0</v>
      </c>
      <c r="U13" s="259">
        <f t="shared" si="2"/>
        <v>0</v>
      </c>
    </row>
    <row r="14" spans="1:21" x14ac:dyDescent="0.3">
      <c r="A14" s="247" t="str">
        <f t="shared" si="0"/>
        <v>00AW04</v>
      </c>
      <c r="B14" s="248">
        <f t="shared" si="1"/>
        <v>4</v>
      </c>
      <c r="C14" s="263" t="s">
        <v>229</v>
      </c>
      <c r="D14" s="264" t="s">
        <v>317</v>
      </c>
      <c r="E14" s="263">
        <v>0</v>
      </c>
      <c r="F14" s="263">
        <v>0</v>
      </c>
      <c r="G14" s="263">
        <v>0</v>
      </c>
      <c r="H14" s="263">
        <v>0</v>
      </c>
      <c r="I14" s="263">
        <v>0</v>
      </c>
      <c r="J14" s="263">
        <v>0</v>
      </c>
      <c r="K14" s="263">
        <v>0</v>
      </c>
      <c r="L14" s="263">
        <v>0</v>
      </c>
      <c r="M14" s="263">
        <v>0</v>
      </c>
      <c r="N14" s="263">
        <v>0</v>
      </c>
      <c r="O14" s="263">
        <v>0</v>
      </c>
      <c r="P14" s="263">
        <v>0</v>
      </c>
      <c r="Q14" s="263">
        <v>0</v>
      </c>
      <c r="R14" s="263">
        <v>0</v>
      </c>
      <c r="S14" s="263">
        <v>0</v>
      </c>
      <c r="T14" s="265">
        <v>0</v>
      </c>
      <c r="U14" s="259">
        <f t="shared" si="2"/>
        <v>0</v>
      </c>
    </row>
    <row r="15" spans="1:21" x14ac:dyDescent="0.3">
      <c r="A15" s="247" t="str">
        <f t="shared" si="0"/>
        <v>00AW05</v>
      </c>
      <c r="B15" s="248">
        <f t="shared" si="1"/>
        <v>5</v>
      </c>
      <c r="C15" s="263" t="s">
        <v>229</v>
      </c>
      <c r="D15" s="264" t="s">
        <v>325</v>
      </c>
      <c r="E15" s="263">
        <v>0</v>
      </c>
      <c r="F15" s="263">
        <v>0</v>
      </c>
      <c r="G15" s="263">
        <v>0</v>
      </c>
      <c r="H15" s="263">
        <v>0</v>
      </c>
      <c r="I15" s="263">
        <v>0</v>
      </c>
      <c r="J15" s="263">
        <v>0</v>
      </c>
      <c r="K15" s="263">
        <v>0</v>
      </c>
      <c r="L15" s="263">
        <v>0</v>
      </c>
      <c r="M15" s="263">
        <v>1</v>
      </c>
      <c r="N15" s="263">
        <v>0</v>
      </c>
      <c r="O15" s="263">
        <v>0</v>
      </c>
      <c r="P15" s="263">
        <v>1</v>
      </c>
      <c r="Q15" s="263">
        <v>0</v>
      </c>
      <c r="R15" s="263">
        <v>0</v>
      </c>
      <c r="S15" s="263">
        <v>0</v>
      </c>
      <c r="T15" s="265">
        <v>0</v>
      </c>
      <c r="U15" s="259">
        <f t="shared" si="2"/>
        <v>1</v>
      </c>
    </row>
    <row r="16" spans="1:21" x14ac:dyDescent="0.3">
      <c r="A16" s="247" t="str">
        <f t="shared" si="0"/>
        <v>00KK01</v>
      </c>
      <c r="B16" s="248">
        <f t="shared" si="1"/>
        <v>1</v>
      </c>
      <c r="C16" s="263" t="s">
        <v>305</v>
      </c>
      <c r="D16" s="264" t="s">
        <v>288</v>
      </c>
      <c r="E16" s="263">
        <v>0</v>
      </c>
      <c r="F16" s="263">
        <v>0</v>
      </c>
      <c r="G16" s="263">
        <v>0</v>
      </c>
      <c r="H16" s="263">
        <v>0</v>
      </c>
      <c r="I16" s="263">
        <v>0</v>
      </c>
      <c r="J16" s="263">
        <v>1</v>
      </c>
      <c r="K16" s="263">
        <v>0</v>
      </c>
      <c r="L16" s="263">
        <v>1</v>
      </c>
      <c r="M16" s="263">
        <v>0</v>
      </c>
      <c r="N16" s="263">
        <v>0</v>
      </c>
      <c r="O16" s="263">
        <v>0</v>
      </c>
      <c r="P16" s="263">
        <v>0</v>
      </c>
      <c r="Q16" s="263">
        <v>0</v>
      </c>
      <c r="R16" s="263">
        <v>0</v>
      </c>
      <c r="S16" s="263">
        <v>0</v>
      </c>
      <c r="T16" s="265">
        <v>0</v>
      </c>
      <c r="U16" s="259">
        <f t="shared" si="2"/>
        <v>0</v>
      </c>
    </row>
    <row r="17" spans="1:21" x14ac:dyDescent="0.3">
      <c r="A17" s="247" t="str">
        <f t="shared" si="0"/>
        <v>00KK02</v>
      </c>
      <c r="B17" s="248">
        <f t="shared" si="1"/>
        <v>2</v>
      </c>
      <c r="C17" s="263" t="s">
        <v>305</v>
      </c>
      <c r="D17" s="264" t="s">
        <v>290</v>
      </c>
      <c r="E17" s="263">
        <v>0</v>
      </c>
      <c r="F17" s="263">
        <v>0</v>
      </c>
      <c r="G17" s="263">
        <v>0</v>
      </c>
      <c r="H17" s="263">
        <v>0</v>
      </c>
      <c r="I17" s="263">
        <v>0</v>
      </c>
      <c r="J17" s="263">
        <v>0</v>
      </c>
      <c r="K17" s="263">
        <v>0</v>
      </c>
      <c r="L17" s="263">
        <v>0</v>
      </c>
      <c r="M17" s="263">
        <v>0</v>
      </c>
      <c r="N17" s="263">
        <v>0</v>
      </c>
      <c r="O17" s="263">
        <v>0</v>
      </c>
      <c r="P17" s="263">
        <v>0</v>
      </c>
      <c r="Q17" s="263">
        <v>0</v>
      </c>
      <c r="R17" s="263">
        <v>0</v>
      </c>
      <c r="S17" s="263">
        <v>0</v>
      </c>
      <c r="T17" s="265">
        <v>0</v>
      </c>
      <c r="U17" s="259">
        <f t="shared" si="2"/>
        <v>0</v>
      </c>
    </row>
    <row r="18" spans="1:21" x14ac:dyDescent="0.3">
      <c r="A18" s="247" t="str">
        <f t="shared" si="0"/>
        <v>00KK03</v>
      </c>
      <c r="B18" s="248">
        <f t="shared" si="1"/>
        <v>3</v>
      </c>
      <c r="C18" s="263" t="s">
        <v>305</v>
      </c>
      <c r="D18" s="264" t="s">
        <v>304</v>
      </c>
      <c r="E18" s="263">
        <v>0</v>
      </c>
      <c r="F18" s="263">
        <v>4</v>
      </c>
      <c r="G18" s="263">
        <v>0</v>
      </c>
      <c r="H18" s="263">
        <v>4</v>
      </c>
      <c r="I18" s="263">
        <v>1</v>
      </c>
      <c r="J18" s="263">
        <v>5</v>
      </c>
      <c r="K18" s="263">
        <v>0</v>
      </c>
      <c r="L18" s="263">
        <v>6</v>
      </c>
      <c r="M18" s="263">
        <v>0</v>
      </c>
      <c r="N18" s="263">
        <v>0</v>
      </c>
      <c r="O18" s="263">
        <v>0</v>
      </c>
      <c r="P18" s="263">
        <v>0</v>
      </c>
      <c r="Q18" s="263">
        <v>1</v>
      </c>
      <c r="R18" s="263">
        <v>0</v>
      </c>
      <c r="S18" s="263">
        <v>0</v>
      </c>
      <c r="T18" s="265">
        <v>1</v>
      </c>
      <c r="U18" s="259">
        <f t="shared" si="2"/>
        <v>0</v>
      </c>
    </row>
    <row r="19" spans="1:21" x14ac:dyDescent="0.3">
      <c r="A19" s="247" t="str">
        <f t="shared" si="0"/>
        <v>00KK04</v>
      </c>
      <c r="B19" s="248">
        <f t="shared" si="1"/>
        <v>4</v>
      </c>
      <c r="C19" s="263" t="s">
        <v>305</v>
      </c>
      <c r="D19" s="264" t="s">
        <v>307</v>
      </c>
      <c r="E19" s="263">
        <v>1</v>
      </c>
      <c r="F19" s="263">
        <v>2</v>
      </c>
      <c r="G19" s="263">
        <v>0</v>
      </c>
      <c r="H19" s="263">
        <v>3</v>
      </c>
      <c r="I19" s="263">
        <v>0</v>
      </c>
      <c r="J19" s="263">
        <v>0</v>
      </c>
      <c r="K19" s="263">
        <v>0</v>
      </c>
      <c r="L19" s="263">
        <v>0</v>
      </c>
      <c r="M19" s="263">
        <v>2</v>
      </c>
      <c r="N19" s="263">
        <v>1</v>
      </c>
      <c r="O19" s="263">
        <v>0</v>
      </c>
      <c r="P19" s="263">
        <v>3</v>
      </c>
      <c r="Q19" s="263">
        <v>1</v>
      </c>
      <c r="R19" s="263">
        <v>0</v>
      </c>
      <c r="S19" s="263">
        <v>0</v>
      </c>
      <c r="T19" s="265">
        <v>1</v>
      </c>
      <c r="U19" s="259">
        <f t="shared" si="2"/>
        <v>1</v>
      </c>
    </row>
    <row r="20" spans="1:21" x14ac:dyDescent="0.3">
      <c r="A20" s="247" t="str">
        <f t="shared" si="0"/>
        <v>00KK05</v>
      </c>
      <c r="B20" s="248">
        <f t="shared" si="1"/>
        <v>5</v>
      </c>
      <c r="C20" s="266" t="s">
        <v>305</v>
      </c>
      <c r="D20" s="267" t="s">
        <v>325</v>
      </c>
      <c r="E20" s="266">
        <v>2</v>
      </c>
      <c r="F20" s="266">
        <v>0</v>
      </c>
      <c r="G20" s="266">
        <v>0</v>
      </c>
      <c r="H20" s="266">
        <v>2</v>
      </c>
      <c r="I20" s="266">
        <v>0</v>
      </c>
      <c r="J20" s="266">
        <v>0</v>
      </c>
      <c r="K20" s="266">
        <v>0</v>
      </c>
      <c r="L20" s="266">
        <v>0</v>
      </c>
      <c r="M20" s="266">
        <v>0</v>
      </c>
      <c r="N20" s="266">
        <v>0</v>
      </c>
      <c r="O20" s="266">
        <v>0</v>
      </c>
      <c r="P20" s="266">
        <v>0</v>
      </c>
      <c r="Q20" s="266">
        <v>0</v>
      </c>
      <c r="R20" s="266">
        <v>0</v>
      </c>
      <c r="S20" s="266">
        <v>0</v>
      </c>
      <c r="T20" s="268">
        <v>0</v>
      </c>
      <c r="U20" s="259">
        <f t="shared" si="2"/>
        <v>1</v>
      </c>
    </row>
    <row r="21" spans="1:21" x14ac:dyDescent="0.3">
      <c r="A21" s="247" t="str">
        <f t="shared" si="0"/>
        <v>00KM01</v>
      </c>
      <c r="B21" s="248">
        <f t="shared" si="1"/>
        <v>1</v>
      </c>
      <c r="C21" s="263" t="s">
        <v>98</v>
      </c>
      <c r="D21" s="264" t="s">
        <v>140</v>
      </c>
      <c r="E21" s="263">
        <v>10</v>
      </c>
      <c r="F21" s="263">
        <v>0</v>
      </c>
      <c r="G21" s="263">
        <v>0</v>
      </c>
      <c r="H21" s="263">
        <v>10</v>
      </c>
      <c r="I21" s="263">
        <v>1</v>
      </c>
      <c r="J21" s="263">
        <v>0</v>
      </c>
      <c r="K21" s="263">
        <v>0</v>
      </c>
      <c r="L21" s="263">
        <v>1</v>
      </c>
      <c r="M21" s="263">
        <v>4</v>
      </c>
      <c r="N21" s="263">
        <v>0</v>
      </c>
      <c r="O21" s="263">
        <v>0</v>
      </c>
      <c r="P21" s="263">
        <v>4</v>
      </c>
      <c r="Q21" s="263">
        <v>0</v>
      </c>
      <c r="R21" s="263">
        <v>0</v>
      </c>
      <c r="S21" s="263">
        <v>0</v>
      </c>
      <c r="T21" s="265">
        <v>0</v>
      </c>
      <c r="U21" s="259">
        <f t="shared" si="2"/>
        <v>1</v>
      </c>
    </row>
    <row r="22" spans="1:21" x14ac:dyDescent="0.3">
      <c r="A22" s="247" t="str">
        <f t="shared" si="0"/>
        <v>00KM02</v>
      </c>
      <c r="B22" s="248">
        <f t="shared" si="1"/>
        <v>2</v>
      </c>
      <c r="C22" s="266" t="s">
        <v>98</v>
      </c>
      <c r="D22" s="267" t="s">
        <v>145</v>
      </c>
      <c r="E22" s="266">
        <v>5</v>
      </c>
      <c r="F22" s="266">
        <v>0</v>
      </c>
      <c r="G22" s="266">
        <v>0</v>
      </c>
      <c r="H22" s="266">
        <v>5</v>
      </c>
      <c r="I22" s="266">
        <v>2</v>
      </c>
      <c r="J22" s="266">
        <v>0</v>
      </c>
      <c r="K22" s="266">
        <v>0</v>
      </c>
      <c r="L22" s="266">
        <v>2</v>
      </c>
      <c r="M22" s="266">
        <v>9</v>
      </c>
      <c r="N22" s="266">
        <v>0</v>
      </c>
      <c r="O22" s="266">
        <v>0</v>
      </c>
      <c r="P22" s="266">
        <v>9</v>
      </c>
      <c r="Q22" s="266">
        <v>0</v>
      </c>
      <c r="R22" s="266">
        <v>0</v>
      </c>
      <c r="S22" s="266">
        <v>0</v>
      </c>
      <c r="T22" s="268">
        <v>0</v>
      </c>
      <c r="U22" s="259">
        <f t="shared" si="2"/>
        <v>1</v>
      </c>
    </row>
    <row r="23" spans="1:21" x14ac:dyDescent="0.3">
      <c r="A23" s="247" t="str">
        <f t="shared" si="0"/>
        <v>00KM03</v>
      </c>
      <c r="B23" s="248">
        <f t="shared" si="1"/>
        <v>3</v>
      </c>
      <c r="C23" s="263" t="s">
        <v>98</v>
      </c>
      <c r="D23" s="264" t="s">
        <v>210</v>
      </c>
      <c r="E23" s="263">
        <v>0</v>
      </c>
      <c r="F23" s="263">
        <v>0</v>
      </c>
      <c r="G23" s="263">
        <v>0</v>
      </c>
      <c r="H23" s="263">
        <v>0</v>
      </c>
      <c r="I23" s="263">
        <v>0</v>
      </c>
      <c r="J23" s="263">
        <v>0</v>
      </c>
      <c r="K23" s="263">
        <v>0</v>
      </c>
      <c r="L23" s="263">
        <v>0</v>
      </c>
      <c r="M23" s="263">
        <v>0</v>
      </c>
      <c r="N23" s="263">
        <v>0</v>
      </c>
      <c r="O23" s="263">
        <v>0</v>
      </c>
      <c r="P23" s="263">
        <v>0</v>
      </c>
      <c r="Q23" s="263">
        <v>0</v>
      </c>
      <c r="R23" s="263">
        <v>0</v>
      </c>
      <c r="S23" s="263">
        <v>0</v>
      </c>
      <c r="T23" s="265">
        <v>0</v>
      </c>
      <c r="U23" s="259">
        <f t="shared" si="2"/>
        <v>0</v>
      </c>
    </row>
    <row r="24" spans="1:21" x14ac:dyDescent="0.3">
      <c r="A24" s="247" t="str">
        <f t="shared" si="0"/>
        <v>00KM04</v>
      </c>
      <c r="B24" s="248">
        <f t="shared" si="1"/>
        <v>4</v>
      </c>
      <c r="C24" s="263" t="s">
        <v>98</v>
      </c>
      <c r="D24" s="264" t="s">
        <v>272</v>
      </c>
      <c r="E24" s="263">
        <v>0</v>
      </c>
      <c r="F24" s="263">
        <v>0</v>
      </c>
      <c r="G24" s="263">
        <v>0</v>
      </c>
      <c r="H24" s="263">
        <v>0</v>
      </c>
      <c r="I24" s="263">
        <v>0</v>
      </c>
      <c r="J24" s="263">
        <v>0</v>
      </c>
      <c r="K24" s="263">
        <v>0</v>
      </c>
      <c r="L24" s="263">
        <v>0</v>
      </c>
      <c r="M24" s="263">
        <v>0</v>
      </c>
      <c r="N24" s="263">
        <v>0</v>
      </c>
      <c r="O24" s="263">
        <v>0</v>
      </c>
      <c r="P24" s="263">
        <v>0</v>
      </c>
      <c r="Q24" s="263">
        <v>0</v>
      </c>
      <c r="R24" s="263">
        <v>0</v>
      </c>
      <c r="S24" s="263">
        <v>0</v>
      </c>
      <c r="T24" s="265">
        <v>0</v>
      </c>
      <c r="U24" s="259">
        <f t="shared" si="2"/>
        <v>0</v>
      </c>
    </row>
    <row r="25" spans="1:21" x14ac:dyDescent="0.3">
      <c r="A25" s="247" t="str">
        <f t="shared" si="0"/>
        <v>00KX01</v>
      </c>
      <c r="B25" s="248">
        <f t="shared" si="1"/>
        <v>1</v>
      </c>
      <c r="C25" s="263" t="s">
        <v>504</v>
      </c>
      <c r="D25" s="264" t="s">
        <v>379</v>
      </c>
      <c r="E25" s="263">
        <v>3</v>
      </c>
      <c r="F25" s="263">
        <v>0</v>
      </c>
      <c r="G25" s="263">
        <v>0</v>
      </c>
      <c r="H25" s="263">
        <v>3</v>
      </c>
      <c r="I25" s="263">
        <v>1</v>
      </c>
      <c r="J25" s="263">
        <v>0</v>
      </c>
      <c r="K25" s="263">
        <v>0</v>
      </c>
      <c r="L25" s="263">
        <v>1</v>
      </c>
      <c r="M25" s="263">
        <v>1</v>
      </c>
      <c r="N25" s="263">
        <v>0</v>
      </c>
      <c r="O25" s="263">
        <v>0</v>
      </c>
      <c r="P25" s="263">
        <v>1</v>
      </c>
      <c r="Q25" s="263">
        <v>1</v>
      </c>
      <c r="R25" s="263">
        <v>0</v>
      </c>
      <c r="S25" s="263">
        <v>0</v>
      </c>
      <c r="T25" s="265">
        <v>1</v>
      </c>
      <c r="U25" s="259">
        <f t="shared" si="2"/>
        <v>1</v>
      </c>
    </row>
    <row r="26" spans="1:21" x14ac:dyDescent="0.3">
      <c r="A26" s="247" t="str">
        <f t="shared" si="0"/>
        <v>00LD01</v>
      </c>
      <c r="B26" s="248">
        <f t="shared" si="1"/>
        <v>1</v>
      </c>
      <c r="C26" s="263" t="s">
        <v>121</v>
      </c>
      <c r="D26" s="264" t="s">
        <v>120</v>
      </c>
      <c r="E26" s="263">
        <v>2</v>
      </c>
      <c r="F26" s="263">
        <v>2</v>
      </c>
      <c r="G26" s="263">
        <v>0</v>
      </c>
      <c r="H26" s="263">
        <v>4</v>
      </c>
      <c r="I26" s="263">
        <v>0</v>
      </c>
      <c r="J26" s="263">
        <v>0</v>
      </c>
      <c r="K26" s="263">
        <v>0</v>
      </c>
      <c r="L26" s="263">
        <v>0</v>
      </c>
      <c r="M26" s="263">
        <v>1</v>
      </c>
      <c r="N26" s="263">
        <v>0</v>
      </c>
      <c r="O26" s="263">
        <v>0</v>
      </c>
      <c r="P26" s="263">
        <v>1</v>
      </c>
      <c r="Q26" s="263">
        <v>0</v>
      </c>
      <c r="R26" s="263">
        <v>0</v>
      </c>
      <c r="S26" s="263">
        <v>0</v>
      </c>
      <c r="T26" s="265">
        <v>0</v>
      </c>
      <c r="U26" s="259">
        <f t="shared" si="2"/>
        <v>1</v>
      </c>
    </row>
    <row r="27" spans="1:21" x14ac:dyDescent="0.3">
      <c r="A27" s="247" t="str">
        <f t="shared" si="0"/>
        <v>00LH01</v>
      </c>
      <c r="B27" s="248">
        <f t="shared" si="1"/>
        <v>1</v>
      </c>
      <c r="C27" s="266" t="s">
        <v>371</v>
      </c>
      <c r="D27" s="267" t="s">
        <v>215</v>
      </c>
      <c r="E27" s="266">
        <v>1</v>
      </c>
      <c r="F27" s="266">
        <v>0</v>
      </c>
      <c r="G27" s="266">
        <v>0</v>
      </c>
      <c r="H27" s="266">
        <v>1</v>
      </c>
      <c r="I27" s="266">
        <v>0</v>
      </c>
      <c r="J27" s="266">
        <v>0</v>
      </c>
      <c r="K27" s="266">
        <v>0</v>
      </c>
      <c r="L27" s="266">
        <v>0</v>
      </c>
      <c r="M27" s="266">
        <v>0</v>
      </c>
      <c r="N27" s="266">
        <v>0</v>
      </c>
      <c r="O27" s="266">
        <v>0</v>
      </c>
      <c r="P27" s="266">
        <v>0</v>
      </c>
      <c r="Q27" s="266">
        <v>0</v>
      </c>
      <c r="R27" s="266">
        <v>0</v>
      </c>
      <c r="S27" s="266">
        <v>0</v>
      </c>
      <c r="T27" s="268">
        <v>0</v>
      </c>
      <c r="U27" s="259">
        <f t="shared" si="2"/>
        <v>1</v>
      </c>
    </row>
    <row r="28" spans="1:21" x14ac:dyDescent="0.3">
      <c r="A28" s="247" t="str">
        <f t="shared" si="0"/>
        <v>00LH02</v>
      </c>
      <c r="B28" s="248">
        <f t="shared" si="1"/>
        <v>2</v>
      </c>
      <c r="C28" s="266" t="s">
        <v>371</v>
      </c>
      <c r="D28" s="267" t="s">
        <v>370</v>
      </c>
      <c r="E28" s="266">
        <v>2</v>
      </c>
      <c r="F28" s="266">
        <v>0</v>
      </c>
      <c r="G28" s="266">
        <v>0</v>
      </c>
      <c r="H28" s="266">
        <v>2</v>
      </c>
      <c r="I28" s="266">
        <v>0</v>
      </c>
      <c r="J28" s="266">
        <v>0</v>
      </c>
      <c r="K28" s="266">
        <v>0</v>
      </c>
      <c r="L28" s="266">
        <v>0</v>
      </c>
      <c r="M28" s="266">
        <v>0</v>
      </c>
      <c r="N28" s="266">
        <v>0</v>
      </c>
      <c r="O28" s="266">
        <v>0</v>
      </c>
      <c r="P28" s="266">
        <v>0</v>
      </c>
      <c r="Q28" s="266">
        <v>0</v>
      </c>
      <c r="R28" s="266">
        <v>0</v>
      </c>
      <c r="S28" s="266">
        <v>0</v>
      </c>
      <c r="T28" s="268">
        <v>0</v>
      </c>
      <c r="U28" s="259">
        <f t="shared" si="2"/>
        <v>1</v>
      </c>
    </row>
    <row r="29" spans="1:21" x14ac:dyDescent="0.3">
      <c r="A29" s="247" t="str">
        <f t="shared" si="0"/>
        <v>00MU01</v>
      </c>
      <c r="B29" s="248">
        <f t="shared" si="1"/>
        <v>1</v>
      </c>
      <c r="C29" s="266" t="s">
        <v>122</v>
      </c>
      <c r="D29" s="267" t="s">
        <v>120</v>
      </c>
      <c r="E29" s="266">
        <v>12</v>
      </c>
      <c r="F29" s="266">
        <v>0</v>
      </c>
      <c r="G29" s="266">
        <v>0</v>
      </c>
      <c r="H29" s="266">
        <v>12</v>
      </c>
      <c r="I29" s="266">
        <v>6</v>
      </c>
      <c r="J29" s="266">
        <v>0</v>
      </c>
      <c r="K29" s="266">
        <v>0</v>
      </c>
      <c r="L29" s="266">
        <v>6</v>
      </c>
      <c r="M29" s="266">
        <v>6</v>
      </c>
      <c r="N29" s="266">
        <v>0</v>
      </c>
      <c r="O29" s="266">
        <v>0</v>
      </c>
      <c r="P29" s="266">
        <v>6</v>
      </c>
      <c r="Q29" s="266">
        <v>0</v>
      </c>
      <c r="R29" s="266">
        <v>0</v>
      </c>
      <c r="S29" s="266">
        <v>0</v>
      </c>
      <c r="T29" s="268">
        <v>0</v>
      </c>
      <c r="U29" s="259">
        <f t="shared" si="2"/>
        <v>1</v>
      </c>
    </row>
    <row r="30" spans="1:21" x14ac:dyDescent="0.3">
      <c r="A30" s="247" t="str">
        <f t="shared" si="0"/>
        <v>00MU02</v>
      </c>
      <c r="B30" s="248">
        <f t="shared" si="1"/>
        <v>2</v>
      </c>
      <c r="C30" s="266" t="s">
        <v>122</v>
      </c>
      <c r="D30" s="267" t="s">
        <v>134</v>
      </c>
      <c r="E30" s="266">
        <v>0</v>
      </c>
      <c r="F30" s="266">
        <v>0</v>
      </c>
      <c r="G30" s="266">
        <v>0</v>
      </c>
      <c r="H30" s="266">
        <v>0</v>
      </c>
      <c r="I30" s="266">
        <v>0</v>
      </c>
      <c r="J30" s="266">
        <v>0</v>
      </c>
      <c r="K30" s="266">
        <v>0</v>
      </c>
      <c r="L30" s="266">
        <v>0</v>
      </c>
      <c r="M30" s="266">
        <v>1</v>
      </c>
      <c r="N30" s="266">
        <v>0</v>
      </c>
      <c r="O30" s="266">
        <v>0</v>
      </c>
      <c r="P30" s="266">
        <v>1</v>
      </c>
      <c r="Q30" s="266">
        <v>0</v>
      </c>
      <c r="R30" s="266">
        <v>0</v>
      </c>
      <c r="S30" s="266">
        <v>0</v>
      </c>
      <c r="T30" s="268">
        <v>0</v>
      </c>
      <c r="U30" s="259">
        <f t="shared" si="2"/>
        <v>1</v>
      </c>
    </row>
    <row r="31" spans="1:21" x14ac:dyDescent="0.3">
      <c r="A31" s="247" t="str">
        <f t="shared" si="0"/>
        <v>00MU03</v>
      </c>
      <c r="B31" s="248">
        <f t="shared" si="1"/>
        <v>3</v>
      </c>
      <c r="C31" s="263" t="s">
        <v>122</v>
      </c>
      <c r="D31" s="264" t="s">
        <v>190</v>
      </c>
      <c r="E31" s="263">
        <v>0</v>
      </c>
      <c r="F31" s="263">
        <v>0</v>
      </c>
      <c r="G31" s="263">
        <v>0</v>
      </c>
      <c r="H31" s="263">
        <v>0</v>
      </c>
      <c r="I31" s="263">
        <v>0</v>
      </c>
      <c r="J31" s="263">
        <v>0</v>
      </c>
      <c r="K31" s="263">
        <v>0</v>
      </c>
      <c r="L31" s="263">
        <v>0</v>
      </c>
      <c r="M31" s="263">
        <v>0</v>
      </c>
      <c r="N31" s="263">
        <v>0</v>
      </c>
      <c r="O31" s="263">
        <v>0</v>
      </c>
      <c r="P31" s="263">
        <v>0</v>
      </c>
      <c r="Q31" s="263">
        <v>0</v>
      </c>
      <c r="R31" s="263">
        <v>0</v>
      </c>
      <c r="S31" s="263">
        <v>0</v>
      </c>
      <c r="T31" s="265">
        <v>0</v>
      </c>
      <c r="U31" s="259">
        <f t="shared" si="2"/>
        <v>0</v>
      </c>
    </row>
    <row r="32" spans="1:21" x14ac:dyDescent="0.3">
      <c r="A32" s="247" t="str">
        <f t="shared" si="0"/>
        <v>00MU04</v>
      </c>
      <c r="B32" s="248">
        <f t="shared" si="1"/>
        <v>4</v>
      </c>
      <c r="C32" s="266" t="s">
        <v>122</v>
      </c>
      <c r="D32" s="267" t="s">
        <v>237</v>
      </c>
      <c r="E32" s="266">
        <v>1</v>
      </c>
      <c r="F32" s="266">
        <v>0</v>
      </c>
      <c r="G32" s="266">
        <v>0</v>
      </c>
      <c r="H32" s="266">
        <v>1</v>
      </c>
      <c r="I32" s="266">
        <v>0</v>
      </c>
      <c r="J32" s="266">
        <v>0</v>
      </c>
      <c r="K32" s="266">
        <v>0</v>
      </c>
      <c r="L32" s="266">
        <v>0</v>
      </c>
      <c r="M32" s="266">
        <v>0</v>
      </c>
      <c r="N32" s="266">
        <v>0</v>
      </c>
      <c r="O32" s="266">
        <v>0</v>
      </c>
      <c r="P32" s="266">
        <v>0</v>
      </c>
      <c r="Q32" s="266">
        <v>0</v>
      </c>
      <c r="R32" s="266">
        <v>0</v>
      </c>
      <c r="S32" s="266">
        <v>0</v>
      </c>
      <c r="T32" s="268">
        <v>0</v>
      </c>
      <c r="U32" s="259">
        <f t="shared" si="2"/>
        <v>1</v>
      </c>
    </row>
    <row r="33" spans="1:21" x14ac:dyDescent="0.3">
      <c r="A33" s="247" t="str">
        <f t="shared" si="0"/>
        <v>00NT01</v>
      </c>
      <c r="B33" s="248">
        <f t="shared" si="1"/>
        <v>1</v>
      </c>
      <c r="C33" s="263" t="s">
        <v>232</v>
      </c>
      <c r="D33" s="264" t="s">
        <v>97</v>
      </c>
      <c r="E33" s="263">
        <v>0</v>
      </c>
      <c r="F33" s="263">
        <v>0</v>
      </c>
      <c r="G33" s="263">
        <v>0</v>
      </c>
      <c r="H33" s="263">
        <v>0</v>
      </c>
      <c r="I33" s="263">
        <v>0</v>
      </c>
      <c r="J33" s="263">
        <v>0</v>
      </c>
      <c r="K33" s="263">
        <v>0</v>
      </c>
      <c r="L33" s="263">
        <v>0</v>
      </c>
      <c r="M33" s="263">
        <v>1</v>
      </c>
      <c r="N33" s="263">
        <v>0</v>
      </c>
      <c r="O33" s="263">
        <v>0</v>
      </c>
      <c r="P33" s="263">
        <v>1</v>
      </c>
      <c r="Q33" s="263">
        <v>0</v>
      </c>
      <c r="R33" s="263">
        <v>0</v>
      </c>
      <c r="S33" s="263">
        <v>0</v>
      </c>
      <c r="T33" s="265">
        <v>0</v>
      </c>
      <c r="U33" s="259">
        <f t="shared" si="2"/>
        <v>1</v>
      </c>
    </row>
    <row r="34" spans="1:21" x14ac:dyDescent="0.3">
      <c r="A34" s="247" t="str">
        <f t="shared" si="0"/>
        <v>00NT02</v>
      </c>
      <c r="B34" s="248">
        <f t="shared" si="1"/>
        <v>2</v>
      </c>
      <c r="C34" s="263" t="s">
        <v>232</v>
      </c>
      <c r="D34" s="264" t="s">
        <v>110</v>
      </c>
      <c r="E34" s="263">
        <v>0</v>
      </c>
      <c r="F34" s="263">
        <v>0</v>
      </c>
      <c r="G34" s="263">
        <v>0</v>
      </c>
      <c r="H34" s="263">
        <v>0</v>
      </c>
      <c r="I34" s="263">
        <v>0</v>
      </c>
      <c r="J34" s="263">
        <v>0</v>
      </c>
      <c r="K34" s="263">
        <v>0</v>
      </c>
      <c r="L34" s="263">
        <v>0</v>
      </c>
      <c r="M34" s="263">
        <v>0</v>
      </c>
      <c r="N34" s="263">
        <v>0</v>
      </c>
      <c r="O34" s="263">
        <v>0</v>
      </c>
      <c r="P34" s="263">
        <v>0</v>
      </c>
      <c r="Q34" s="263">
        <v>1</v>
      </c>
      <c r="R34" s="263">
        <v>0</v>
      </c>
      <c r="S34" s="263">
        <v>0</v>
      </c>
      <c r="T34" s="265">
        <v>1</v>
      </c>
      <c r="U34" s="259">
        <f t="shared" si="2"/>
        <v>0</v>
      </c>
    </row>
    <row r="35" spans="1:21" x14ac:dyDescent="0.3">
      <c r="A35" s="247" t="str">
        <f t="shared" si="0"/>
        <v>00NT03</v>
      </c>
      <c r="B35" s="248">
        <f t="shared" si="1"/>
        <v>3</v>
      </c>
      <c r="C35" s="263" t="s">
        <v>232</v>
      </c>
      <c r="D35" s="264" t="s">
        <v>271</v>
      </c>
      <c r="E35" s="263">
        <v>0</v>
      </c>
      <c r="F35" s="263">
        <v>0</v>
      </c>
      <c r="G35" s="263">
        <v>0</v>
      </c>
      <c r="H35" s="263">
        <v>0</v>
      </c>
      <c r="I35" s="263">
        <v>0</v>
      </c>
      <c r="J35" s="263">
        <v>0</v>
      </c>
      <c r="K35" s="263">
        <v>0</v>
      </c>
      <c r="L35" s="263">
        <v>0</v>
      </c>
      <c r="M35" s="263">
        <v>1</v>
      </c>
      <c r="N35" s="263">
        <v>0</v>
      </c>
      <c r="O35" s="263">
        <v>0</v>
      </c>
      <c r="P35" s="263">
        <v>1</v>
      </c>
      <c r="Q35" s="263">
        <v>0</v>
      </c>
      <c r="R35" s="263">
        <v>0</v>
      </c>
      <c r="S35" s="263">
        <v>0</v>
      </c>
      <c r="T35" s="265">
        <v>0</v>
      </c>
      <c r="U35" s="259">
        <f t="shared" si="2"/>
        <v>1</v>
      </c>
    </row>
    <row r="36" spans="1:21" x14ac:dyDescent="0.3">
      <c r="A36" s="247" t="str">
        <f t="shared" si="0"/>
        <v>00NT04</v>
      </c>
      <c r="B36" s="248">
        <f t="shared" si="1"/>
        <v>4</v>
      </c>
      <c r="C36" s="263" t="s">
        <v>232</v>
      </c>
      <c r="D36" s="264" t="s">
        <v>273</v>
      </c>
      <c r="E36" s="263">
        <v>1</v>
      </c>
      <c r="F36" s="263">
        <v>0</v>
      </c>
      <c r="G36" s="263">
        <v>0</v>
      </c>
      <c r="H36" s="263">
        <v>1</v>
      </c>
      <c r="I36" s="263">
        <v>0</v>
      </c>
      <c r="J36" s="263">
        <v>0</v>
      </c>
      <c r="K36" s="263">
        <v>0</v>
      </c>
      <c r="L36" s="263">
        <v>0</v>
      </c>
      <c r="M36" s="263">
        <v>2</v>
      </c>
      <c r="N36" s="263">
        <v>0</v>
      </c>
      <c r="O36" s="263">
        <v>0</v>
      </c>
      <c r="P36" s="263">
        <v>2</v>
      </c>
      <c r="Q36" s="263">
        <v>1</v>
      </c>
      <c r="R36" s="263">
        <v>0</v>
      </c>
      <c r="S36" s="263">
        <v>0</v>
      </c>
      <c r="T36" s="265">
        <v>1</v>
      </c>
      <c r="U36" s="259">
        <f t="shared" si="2"/>
        <v>1</v>
      </c>
    </row>
    <row r="37" spans="1:21" x14ac:dyDescent="0.3">
      <c r="A37" s="247" t="str">
        <f t="shared" si="0"/>
        <v>00NT05</v>
      </c>
      <c r="B37" s="248">
        <f t="shared" si="1"/>
        <v>5</v>
      </c>
      <c r="C37" s="266" t="s">
        <v>232</v>
      </c>
      <c r="D37" s="267" t="s">
        <v>278</v>
      </c>
      <c r="E37" s="266">
        <v>1</v>
      </c>
      <c r="F37" s="266">
        <v>0</v>
      </c>
      <c r="G37" s="266">
        <v>0</v>
      </c>
      <c r="H37" s="266">
        <v>1</v>
      </c>
      <c r="I37" s="266">
        <v>0</v>
      </c>
      <c r="J37" s="266">
        <v>0</v>
      </c>
      <c r="K37" s="266">
        <v>0</v>
      </c>
      <c r="L37" s="266">
        <v>0</v>
      </c>
      <c r="M37" s="266">
        <v>1</v>
      </c>
      <c r="N37" s="266">
        <v>0</v>
      </c>
      <c r="O37" s="266">
        <v>0</v>
      </c>
      <c r="P37" s="266">
        <v>1</v>
      </c>
      <c r="Q37" s="266">
        <v>0</v>
      </c>
      <c r="R37" s="266">
        <v>0</v>
      </c>
      <c r="S37" s="266">
        <v>0</v>
      </c>
      <c r="T37" s="268">
        <v>0</v>
      </c>
      <c r="U37" s="259">
        <f t="shared" si="2"/>
        <v>1</v>
      </c>
    </row>
    <row r="38" spans="1:21" x14ac:dyDescent="0.3">
      <c r="A38" s="247" t="str">
        <f t="shared" si="0"/>
        <v>00NT06</v>
      </c>
      <c r="B38" s="248">
        <f t="shared" si="1"/>
        <v>6</v>
      </c>
      <c r="C38" s="266" t="s">
        <v>232</v>
      </c>
      <c r="D38" s="267" t="s">
        <v>310</v>
      </c>
      <c r="E38" s="266">
        <v>0</v>
      </c>
      <c r="F38" s="266">
        <v>0</v>
      </c>
      <c r="G38" s="266">
        <v>0</v>
      </c>
      <c r="H38" s="266">
        <v>0</v>
      </c>
      <c r="I38" s="266">
        <v>0</v>
      </c>
      <c r="J38" s="266">
        <v>0</v>
      </c>
      <c r="K38" s="266">
        <v>0</v>
      </c>
      <c r="L38" s="266">
        <v>0</v>
      </c>
      <c r="M38" s="266">
        <v>0</v>
      </c>
      <c r="N38" s="266">
        <v>0</v>
      </c>
      <c r="O38" s="266">
        <v>0</v>
      </c>
      <c r="P38" s="266">
        <v>0</v>
      </c>
      <c r="Q38" s="266">
        <v>2</v>
      </c>
      <c r="R38" s="266">
        <v>0</v>
      </c>
      <c r="S38" s="266">
        <v>0</v>
      </c>
      <c r="T38" s="268">
        <v>2</v>
      </c>
      <c r="U38" s="259">
        <f t="shared" si="2"/>
        <v>0</v>
      </c>
    </row>
    <row r="39" spans="1:21" x14ac:dyDescent="0.3">
      <c r="A39" s="247" t="str">
        <f t="shared" si="0"/>
        <v>00NT07</v>
      </c>
      <c r="B39" s="248">
        <f t="shared" si="1"/>
        <v>7</v>
      </c>
      <c r="C39" s="263" t="s">
        <v>232</v>
      </c>
      <c r="D39" s="264" t="s">
        <v>312</v>
      </c>
      <c r="E39" s="263">
        <v>0</v>
      </c>
      <c r="F39" s="263">
        <v>0</v>
      </c>
      <c r="G39" s="263">
        <v>0</v>
      </c>
      <c r="H39" s="263">
        <v>0</v>
      </c>
      <c r="I39" s="263">
        <v>0</v>
      </c>
      <c r="J39" s="263">
        <v>0</v>
      </c>
      <c r="K39" s="263">
        <v>0</v>
      </c>
      <c r="L39" s="263">
        <v>0</v>
      </c>
      <c r="M39" s="263">
        <v>1</v>
      </c>
      <c r="N39" s="263">
        <v>0</v>
      </c>
      <c r="O39" s="263">
        <v>0</v>
      </c>
      <c r="P39" s="263">
        <v>1</v>
      </c>
      <c r="Q39" s="263">
        <v>0</v>
      </c>
      <c r="R39" s="263">
        <v>0</v>
      </c>
      <c r="S39" s="263">
        <v>0</v>
      </c>
      <c r="T39" s="265">
        <v>0</v>
      </c>
      <c r="U39" s="259">
        <f t="shared" si="2"/>
        <v>1</v>
      </c>
    </row>
    <row r="40" spans="1:21" x14ac:dyDescent="0.3">
      <c r="A40" s="247" t="str">
        <f t="shared" si="0"/>
        <v>00NT08</v>
      </c>
      <c r="B40" s="248">
        <f t="shared" si="1"/>
        <v>8</v>
      </c>
      <c r="C40" s="263" t="s">
        <v>232</v>
      </c>
      <c r="D40" s="264" t="s">
        <v>314</v>
      </c>
      <c r="E40" s="263">
        <v>0</v>
      </c>
      <c r="F40" s="263">
        <v>0</v>
      </c>
      <c r="G40" s="263">
        <v>0</v>
      </c>
      <c r="H40" s="263">
        <v>0</v>
      </c>
      <c r="I40" s="263">
        <v>0</v>
      </c>
      <c r="J40" s="263">
        <v>0</v>
      </c>
      <c r="K40" s="263">
        <v>0</v>
      </c>
      <c r="L40" s="263">
        <v>0</v>
      </c>
      <c r="M40" s="263">
        <v>2</v>
      </c>
      <c r="N40" s="263">
        <v>0</v>
      </c>
      <c r="O40" s="263">
        <v>0</v>
      </c>
      <c r="P40" s="263">
        <v>2</v>
      </c>
      <c r="Q40" s="263">
        <v>0</v>
      </c>
      <c r="R40" s="263">
        <v>0</v>
      </c>
      <c r="S40" s="263">
        <v>0</v>
      </c>
      <c r="T40" s="265">
        <v>0</v>
      </c>
      <c r="U40" s="259">
        <f t="shared" si="2"/>
        <v>1</v>
      </c>
    </row>
    <row r="41" spans="1:21" x14ac:dyDescent="0.3">
      <c r="A41" s="247" t="str">
        <f t="shared" si="0"/>
        <v>00NT09</v>
      </c>
      <c r="B41" s="248">
        <f t="shared" si="1"/>
        <v>9</v>
      </c>
      <c r="C41" s="266" t="s">
        <v>232</v>
      </c>
      <c r="D41" s="267" t="s">
        <v>317</v>
      </c>
      <c r="E41" s="266">
        <v>0</v>
      </c>
      <c r="F41" s="266">
        <v>0</v>
      </c>
      <c r="G41" s="266">
        <v>0</v>
      </c>
      <c r="H41" s="266">
        <v>0</v>
      </c>
      <c r="I41" s="266">
        <v>0</v>
      </c>
      <c r="J41" s="266">
        <v>0</v>
      </c>
      <c r="K41" s="266">
        <v>0</v>
      </c>
      <c r="L41" s="266">
        <v>0</v>
      </c>
      <c r="M41" s="266">
        <v>0</v>
      </c>
      <c r="N41" s="266">
        <v>0</v>
      </c>
      <c r="O41" s="266">
        <v>0</v>
      </c>
      <c r="P41" s="266">
        <v>0</v>
      </c>
      <c r="Q41" s="266">
        <v>0</v>
      </c>
      <c r="R41" s="266">
        <v>0</v>
      </c>
      <c r="S41" s="266">
        <v>0</v>
      </c>
      <c r="T41" s="268">
        <v>0</v>
      </c>
      <c r="U41" s="259">
        <f t="shared" si="2"/>
        <v>0</v>
      </c>
    </row>
    <row r="42" spans="1:21" x14ac:dyDescent="0.3">
      <c r="A42" s="247" t="str">
        <f t="shared" si="0"/>
        <v>00NT10</v>
      </c>
      <c r="B42" s="248">
        <f t="shared" si="1"/>
        <v>10</v>
      </c>
      <c r="C42" s="266" t="s">
        <v>232</v>
      </c>
      <c r="D42" s="267" t="s">
        <v>328</v>
      </c>
      <c r="E42" s="266">
        <v>1</v>
      </c>
      <c r="F42" s="266">
        <v>0</v>
      </c>
      <c r="G42" s="266">
        <v>0</v>
      </c>
      <c r="H42" s="266">
        <v>1</v>
      </c>
      <c r="I42" s="266">
        <v>1</v>
      </c>
      <c r="J42" s="266">
        <v>0</v>
      </c>
      <c r="K42" s="266">
        <v>0</v>
      </c>
      <c r="L42" s="266">
        <v>1</v>
      </c>
      <c r="M42" s="266">
        <v>0</v>
      </c>
      <c r="N42" s="266">
        <v>0</v>
      </c>
      <c r="O42" s="266">
        <v>0</v>
      </c>
      <c r="P42" s="266">
        <v>0</v>
      </c>
      <c r="Q42" s="266">
        <v>1</v>
      </c>
      <c r="R42" s="266">
        <v>0</v>
      </c>
      <c r="S42" s="266">
        <v>0</v>
      </c>
      <c r="T42" s="268">
        <v>1</v>
      </c>
      <c r="U42" s="259">
        <f t="shared" si="2"/>
        <v>0</v>
      </c>
    </row>
    <row r="43" spans="1:21" x14ac:dyDescent="0.3">
      <c r="A43" s="247" t="str">
        <f t="shared" si="0"/>
        <v>00OJ01</v>
      </c>
      <c r="B43" s="248">
        <f t="shared" si="1"/>
        <v>1</v>
      </c>
      <c r="C43" s="266" t="s">
        <v>332</v>
      </c>
      <c r="D43" s="267" t="s">
        <v>334</v>
      </c>
      <c r="E43" s="266">
        <v>1</v>
      </c>
      <c r="F43" s="266">
        <v>0</v>
      </c>
      <c r="G43" s="266">
        <v>0</v>
      </c>
      <c r="H43" s="266">
        <v>1</v>
      </c>
      <c r="I43" s="266">
        <v>0</v>
      </c>
      <c r="J43" s="266">
        <v>0</v>
      </c>
      <c r="K43" s="266">
        <v>0</v>
      </c>
      <c r="L43" s="266">
        <v>0</v>
      </c>
      <c r="M43" s="266">
        <v>0</v>
      </c>
      <c r="N43" s="266">
        <v>0</v>
      </c>
      <c r="O43" s="266">
        <v>0</v>
      </c>
      <c r="P43" s="266">
        <v>0</v>
      </c>
      <c r="Q43" s="266">
        <v>0</v>
      </c>
      <c r="R43" s="266">
        <v>0</v>
      </c>
      <c r="S43" s="266">
        <v>0</v>
      </c>
      <c r="T43" s="268">
        <v>0</v>
      </c>
      <c r="U43" s="259">
        <f t="shared" si="2"/>
        <v>1</v>
      </c>
    </row>
    <row r="44" spans="1:21" x14ac:dyDescent="0.3">
      <c r="A44" s="247" t="str">
        <f t="shared" si="0"/>
        <v>00ON01</v>
      </c>
      <c r="B44" s="248">
        <f t="shared" si="1"/>
        <v>1</v>
      </c>
      <c r="C44" s="263" t="s">
        <v>196</v>
      </c>
      <c r="D44" s="264" t="s">
        <v>195</v>
      </c>
      <c r="E44" s="263">
        <v>0</v>
      </c>
      <c r="F44" s="263">
        <v>0</v>
      </c>
      <c r="G44" s="263">
        <v>0</v>
      </c>
      <c r="H44" s="263">
        <v>0</v>
      </c>
      <c r="I44" s="263">
        <v>0</v>
      </c>
      <c r="J44" s="263">
        <v>0</v>
      </c>
      <c r="K44" s="263">
        <v>0</v>
      </c>
      <c r="L44" s="263">
        <v>0</v>
      </c>
      <c r="M44" s="263">
        <v>1</v>
      </c>
      <c r="N44" s="263">
        <v>0</v>
      </c>
      <c r="O44" s="263">
        <v>0</v>
      </c>
      <c r="P44" s="263">
        <v>1</v>
      </c>
      <c r="Q44" s="263">
        <v>1</v>
      </c>
      <c r="R44" s="263">
        <v>0</v>
      </c>
      <c r="S44" s="263">
        <v>0</v>
      </c>
      <c r="T44" s="265">
        <v>1</v>
      </c>
      <c r="U44" s="259">
        <f t="shared" si="2"/>
        <v>0</v>
      </c>
    </row>
    <row r="45" spans="1:21" x14ac:dyDescent="0.3">
      <c r="A45" s="247" t="str">
        <f t="shared" si="0"/>
        <v>00ON02</v>
      </c>
      <c r="B45" s="248">
        <f t="shared" si="1"/>
        <v>2</v>
      </c>
      <c r="C45" s="263" t="s">
        <v>196</v>
      </c>
      <c r="D45" s="264" t="s">
        <v>200</v>
      </c>
      <c r="E45" s="263">
        <v>3</v>
      </c>
      <c r="F45" s="263">
        <v>0</v>
      </c>
      <c r="G45" s="263">
        <v>0</v>
      </c>
      <c r="H45" s="263">
        <v>3</v>
      </c>
      <c r="I45" s="263">
        <v>1</v>
      </c>
      <c r="J45" s="263">
        <v>0</v>
      </c>
      <c r="K45" s="263">
        <v>0</v>
      </c>
      <c r="L45" s="263">
        <v>1</v>
      </c>
      <c r="M45" s="263">
        <v>4</v>
      </c>
      <c r="N45" s="263">
        <v>0</v>
      </c>
      <c r="O45" s="263">
        <v>0</v>
      </c>
      <c r="P45" s="263">
        <v>4</v>
      </c>
      <c r="Q45" s="263">
        <v>0</v>
      </c>
      <c r="R45" s="263">
        <v>0</v>
      </c>
      <c r="S45" s="263">
        <v>0</v>
      </c>
      <c r="T45" s="265">
        <v>0</v>
      </c>
      <c r="U45" s="259">
        <f t="shared" si="2"/>
        <v>1</v>
      </c>
    </row>
    <row r="46" spans="1:21" x14ac:dyDescent="0.3">
      <c r="A46" s="247" t="str">
        <f t="shared" si="0"/>
        <v>00OQ01</v>
      </c>
      <c r="B46" s="248">
        <f t="shared" si="1"/>
        <v>1</v>
      </c>
      <c r="C46" s="263" t="s">
        <v>274</v>
      </c>
      <c r="D46" s="264" t="s">
        <v>310</v>
      </c>
      <c r="E46" s="263">
        <v>0</v>
      </c>
      <c r="F46" s="263">
        <v>0</v>
      </c>
      <c r="G46" s="263">
        <v>0</v>
      </c>
      <c r="H46" s="263">
        <v>0</v>
      </c>
      <c r="I46" s="263">
        <v>0</v>
      </c>
      <c r="J46" s="263">
        <v>1</v>
      </c>
      <c r="K46" s="263">
        <v>0</v>
      </c>
      <c r="L46" s="263">
        <v>1</v>
      </c>
      <c r="M46" s="263">
        <v>0</v>
      </c>
      <c r="N46" s="263">
        <v>0</v>
      </c>
      <c r="O46" s="263">
        <v>0</v>
      </c>
      <c r="P46" s="263">
        <v>0</v>
      </c>
      <c r="Q46" s="263">
        <v>0</v>
      </c>
      <c r="R46" s="263">
        <v>0</v>
      </c>
      <c r="S46" s="263">
        <v>0</v>
      </c>
      <c r="T46" s="265">
        <v>0</v>
      </c>
      <c r="U46" s="259">
        <f t="shared" si="2"/>
        <v>0</v>
      </c>
    </row>
    <row r="47" spans="1:21" x14ac:dyDescent="0.3">
      <c r="A47" s="247" t="str">
        <f t="shared" si="0"/>
        <v>00OS01</v>
      </c>
      <c r="B47" s="248">
        <f t="shared" si="1"/>
        <v>1</v>
      </c>
      <c r="C47" s="266" t="s">
        <v>201</v>
      </c>
      <c r="D47" s="267" t="s">
        <v>195</v>
      </c>
      <c r="E47" s="266">
        <v>0</v>
      </c>
      <c r="F47" s="266">
        <v>0</v>
      </c>
      <c r="G47" s="266">
        <v>0</v>
      </c>
      <c r="H47" s="266">
        <v>0</v>
      </c>
      <c r="I47" s="266">
        <v>0</v>
      </c>
      <c r="J47" s="266">
        <v>0</v>
      </c>
      <c r="K47" s="266">
        <v>0</v>
      </c>
      <c r="L47" s="266">
        <v>0</v>
      </c>
      <c r="M47" s="266">
        <v>0</v>
      </c>
      <c r="N47" s="266">
        <v>0</v>
      </c>
      <c r="O47" s="266">
        <v>0</v>
      </c>
      <c r="P47" s="266">
        <v>0</v>
      </c>
      <c r="Q47" s="266">
        <v>0</v>
      </c>
      <c r="R47" s="266">
        <v>0</v>
      </c>
      <c r="S47" s="266">
        <v>0</v>
      </c>
      <c r="T47" s="268">
        <v>0</v>
      </c>
      <c r="U47" s="259">
        <f t="shared" si="2"/>
        <v>0</v>
      </c>
    </row>
    <row r="48" spans="1:21" x14ac:dyDescent="0.3">
      <c r="A48" s="247" t="str">
        <f t="shared" si="0"/>
        <v>00OS02</v>
      </c>
      <c r="B48" s="248">
        <f t="shared" si="1"/>
        <v>2</v>
      </c>
      <c r="C48" s="266" t="s">
        <v>201</v>
      </c>
      <c r="D48" s="267" t="s">
        <v>200</v>
      </c>
      <c r="E48" s="266">
        <v>5</v>
      </c>
      <c r="F48" s="266">
        <v>1</v>
      </c>
      <c r="G48" s="266">
        <v>2</v>
      </c>
      <c r="H48" s="266">
        <v>8</v>
      </c>
      <c r="I48" s="266">
        <v>0</v>
      </c>
      <c r="J48" s="266">
        <v>0</v>
      </c>
      <c r="K48" s="266">
        <v>0</v>
      </c>
      <c r="L48" s="266">
        <v>0</v>
      </c>
      <c r="M48" s="266">
        <v>1</v>
      </c>
      <c r="N48" s="266">
        <v>0</v>
      </c>
      <c r="O48" s="266">
        <v>0</v>
      </c>
      <c r="P48" s="266">
        <v>1</v>
      </c>
      <c r="Q48" s="266">
        <v>0</v>
      </c>
      <c r="R48" s="266">
        <v>0</v>
      </c>
      <c r="S48" s="266">
        <v>0</v>
      </c>
      <c r="T48" s="268">
        <v>0</v>
      </c>
      <c r="U48" s="259">
        <f t="shared" si="2"/>
        <v>1</v>
      </c>
    </row>
    <row r="49" spans="1:21" x14ac:dyDescent="0.3">
      <c r="A49" s="247" t="str">
        <f t="shared" si="0"/>
        <v>00OS03</v>
      </c>
      <c r="B49" s="248">
        <f t="shared" si="1"/>
        <v>3</v>
      </c>
      <c r="C49" s="266" t="s">
        <v>201</v>
      </c>
      <c r="D49" s="267" t="s">
        <v>355</v>
      </c>
      <c r="E49" s="266">
        <v>0</v>
      </c>
      <c r="F49" s="266">
        <v>1</v>
      </c>
      <c r="G49" s="266">
        <v>0</v>
      </c>
      <c r="H49" s="266">
        <v>1</v>
      </c>
      <c r="I49" s="266">
        <v>0</v>
      </c>
      <c r="J49" s="266">
        <v>0</v>
      </c>
      <c r="K49" s="266">
        <v>0</v>
      </c>
      <c r="L49" s="266">
        <v>0</v>
      </c>
      <c r="M49" s="266">
        <v>0</v>
      </c>
      <c r="N49" s="266">
        <v>0</v>
      </c>
      <c r="O49" s="266">
        <v>0</v>
      </c>
      <c r="P49" s="266">
        <v>0</v>
      </c>
      <c r="Q49" s="266">
        <v>0</v>
      </c>
      <c r="R49" s="266">
        <v>0</v>
      </c>
      <c r="S49" s="266">
        <v>0</v>
      </c>
      <c r="T49" s="268">
        <v>0</v>
      </c>
      <c r="U49" s="259">
        <f t="shared" si="2"/>
        <v>1</v>
      </c>
    </row>
    <row r="50" spans="1:21" x14ac:dyDescent="0.3">
      <c r="A50" s="247" t="str">
        <f t="shared" si="0"/>
        <v>00PQ01</v>
      </c>
      <c r="B50" s="248">
        <f t="shared" si="1"/>
        <v>1</v>
      </c>
      <c r="C50" s="263" t="s">
        <v>216</v>
      </c>
      <c r="D50" s="264" t="s">
        <v>215</v>
      </c>
      <c r="E50" s="263">
        <v>0</v>
      </c>
      <c r="F50" s="263">
        <v>5</v>
      </c>
      <c r="G50" s="263">
        <v>0</v>
      </c>
      <c r="H50" s="263">
        <v>5</v>
      </c>
      <c r="I50" s="263">
        <v>0</v>
      </c>
      <c r="J50" s="263">
        <v>0</v>
      </c>
      <c r="K50" s="263">
        <v>0</v>
      </c>
      <c r="L50" s="263">
        <v>0</v>
      </c>
      <c r="M50" s="263">
        <v>3</v>
      </c>
      <c r="N50" s="263">
        <v>0</v>
      </c>
      <c r="O50" s="263">
        <v>0</v>
      </c>
      <c r="P50" s="263">
        <v>3</v>
      </c>
      <c r="Q50" s="263">
        <v>0</v>
      </c>
      <c r="R50" s="263">
        <v>0</v>
      </c>
      <c r="S50" s="263">
        <v>0</v>
      </c>
      <c r="T50" s="265">
        <v>0</v>
      </c>
      <c r="U50" s="259">
        <f t="shared" si="2"/>
        <v>1</v>
      </c>
    </row>
    <row r="51" spans="1:21" x14ac:dyDescent="0.3">
      <c r="A51" s="247" t="str">
        <f t="shared" si="0"/>
        <v>00PQ02</v>
      </c>
      <c r="B51" s="248">
        <f t="shared" si="1"/>
        <v>2</v>
      </c>
      <c r="C51" s="263" t="s">
        <v>216</v>
      </c>
      <c r="D51" s="264" t="s">
        <v>231</v>
      </c>
      <c r="E51" s="263">
        <v>0</v>
      </c>
      <c r="F51" s="263">
        <v>0</v>
      </c>
      <c r="G51" s="263">
        <v>0</v>
      </c>
      <c r="H51" s="263">
        <v>0</v>
      </c>
      <c r="I51" s="263">
        <v>0</v>
      </c>
      <c r="J51" s="263">
        <v>0</v>
      </c>
      <c r="K51" s="263">
        <v>0</v>
      </c>
      <c r="L51" s="263">
        <v>0</v>
      </c>
      <c r="M51" s="263">
        <v>1</v>
      </c>
      <c r="N51" s="263">
        <v>0</v>
      </c>
      <c r="O51" s="263">
        <v>0</v>
      </c>
      <c r="P51" s="263">
        <v>1</v>
      </c>
      <c r="Q51" s="263">
        <v>0</v>
      </c>
      <c r="R51" s="263">
        <v>0</v>
      </c>
      <c r="S51" s="263">
        <v>0</v>
      </c>
      <c r="T51" s="265">
        <v>0</v>
      </c>
      <c r="U51" s="259">
        <f t="shared" si="2"/>
        <v>1</v>
      </c>
    </row>
    <row r="52" spans="1:21" x14ac:dyDescent="0.3">
      <c r="A52" s="247" t="str">
        <f t="shared" si="0"/>
        <v>00PQ03</v>
      </c>
      <c r="B52" s="248">
        <f t="shared" si="1"/>
        <v>3</v>
      </c>
      <c r="C52" s="266" t="s">
        <v>216</v>
      </c>
      <c r="D52" s="267" t="s">
        <v>235</v>
      </c>
      <c r="E52" s="266">
        <v>0</v>
      </c>
      <c r="F52" s="266">
        <v>0</v>
      </c>
      <c r="G52" s="266">
        <v>0</v>
      </c>
      <c r="H52" s="266">
        <v>0</v>
      </c>
      <c r="I52" s="266">
        <v>0</v>
      </c>
      <c r="J52" s="266">
        <v>0</v>
      </c>
      <c r="K52" s="266">
        <v>0</v>
      </c>
      <c r="L52" s="266">
        <v>0</v>
      </c>
      <c r="M52" s="266">
        <v>1</v>
      </c>
      <c r="N52" s="266">
        <v>0</v>
      </c>
      <c r="O52" s="266">
        <v>0</v>
      </c>
      <c r="P52" s="266">
        <v>1</v>
      </c>
      <c r="Q52" s="266">
        <v>0</v>
      </c>
      <c r="R52" s="266">
        <v>0</v>
      </c>
      <c r="S52" s="266">
        <v>0</v>
      </c>
      <c r="T52" s="268">
        <v>0</v>
      </c>
      <c r="U52" s="259">
        <f t="shared" si="2"/>
        <v>1</v>
      </c>
    </row>
    <row r="53" spans="1:21" x14ac:dyDescent="0.3">
      <c r="A53" s="247" t="str">
        <f t="shared" si="0"/>
        <v>00PQ04</v>
      </c>
      <c r="B53" s="248">
        <f t="shared" si="1"/>
        <v>4</v>
      </c>
      <c r="C53" s="266" t="s">
        <v>216</v>
      </c>
      <c r="D53" s="267" t="s">
        <v>293</v>
      </c>
      <c r="E53" s="266">
        <v>0</v>
      </c>
      <c r="F53" s="266">
        <v>0</v>
      </c>
      <c r="G53" s="266">
        <v>0</v>
      </c>
      <c r="H53" s="266">
        <v>0</v>
      </c>
      <c r="I53" s="266">
        <v>0</v>
      </c>
      <c r="J53" s="266">
        <v>0</v>
      </c>
      <c r="K53" s="266">
        <v>0</v>
      </c>
      <c r="L53" s="266">
        <v>0</v>
      </c>
      <c r="M53" s="266">
        <v>0</v>
      </c>
      <c r="N53" s="266">
        <v>0</v>
      </c>
      <c r="O53" s="266">
        <v>0</v>
      </c>
      <c r="P53" s="266">
        <v>0</v>
      </c>
      <c r="Q53" s="266">
        <v>0</v>
      </c>
      <c r="R53" s="266">
        <v>0</v>
      </c>
      <c r="S53" s="266">
        <v>0</v>
      </c>
      <c r="T53" s="268">
        <v>0</v>
      </c>
      <c r="U53" s="259">
        <f t="shared" si="2"/>
        <v>0</v>
      </c>
    </row>
    <row r="54" spans="1:21" x14ac:dyDescent="0.3">
      <c r="A54" s="247" t="str">
        <f t="shared" si="0"/>
        <v>00PZ01</v>
      </c>
      <c r="B54" s="248">
        <f t="shared" si="1"/>
        <v>1</v>
      </c>
      <c r="C54" s="263" t="s">
        <v>279</v>
      </c>
      <c r="D54" s="264" t="s">
        <v>278</v>
      </c>
      <c r="E54" s="263">
        <v>1</v>
      </c>
      <c r="F54" s="263">
        <v>0</v>
      </c>
      <c r="G54" s="263">
        <v>0</v>
      </c>
      <c r="H54" s="263">
        <v>1</v>
      </c>
      <c r="I54" s="263">
        <v>0</v>
      </c>
      <c r="J54" s="263">
        <v>0</v>
      </c>
      <c r="K54" s="263">
        <v>0</v>
      </c>
      <c r="L54" s="263">
        <v>0</v>
      </c>
      <c r="M54" s="263">
        <v>0</v>
      </c>
      <c r="N54" s="263">
        <v>0</v>
      </c>
      <c r="O54" s="263">
        <v>0</v>
      </c>
      <c r="P54" s="263">
        <v>0</v>
      </c>
      <c r="Q54" s="263">
        <v>0</v>
      </c>
      <c r="R54" s="263">
        <v>0</v>
      </c>
      <c r="S54" s="263">
        <v>0</v>
      </c>
      <c r="T54" s="265">
        <v>0</v>
      </c>
      <c r="U54" s="259">
        <f t="shared" si="2"/>
        <v>1</v>
      </c>
    </row>
    <row r="55" spans="1:21" x14ac:dyDescent="0.3">
      <c r="A55" s="247" t="str">
        <f t="shared" si="0"/>
        <v>00PZ02</v>
      </c>
      <c r="B55" s="248">
        <f t="shared" si="1"/>
        <v>2</v>
      </c>
      <c r="C55" s="263" t="s">
        <v>279</v>
      </c>
      <c r="D55" s="264" t="s">
        <v>287</v>
      </c>
      <c r="E55" s="263">
        <v>1</v>
      </c>
      <c r="F55" s="263">
        <v>0</v>
      </c>
      <c r="G55" s="263">
        <v>0</v>
      </c>
      <c r="H55" s="263">
        <v>1</v>
      </c>
      <c r="I55" s="263">
        <v>0</v>
      </c>
      <c r="J55" s="263">
        <v>0</v>
      </c>
      <c r="K55" s="263">
        <v>0</v>
      </c>
      <c r="L55" s="263">
        <v>0</v>
      </c>
      <c r="M55" s="263">
        <v>0</v>
      </c>
      <c r="N55" s="263">
        <v>0</v>
      </c>
      <c r="O55" s="263">
        <v>0</v>
      </c>
      <c r="P55" s="263">
        <v>0</v>
      </c>
      <c r="Q55" s="263">
        <v>0</v>
      </c>
      <c r="R55" s="263">
        <v>0</v>
      </c>
      <c r="S55" s="263">
        <v>0</v>
      </c>
      <c r="T55" s="265">
        <v>0</v>
      </c>
      <c r="U55" s="259">
        <f t="shared" si="2"/>
        <v>1</v>
      </c>
    </row>
    <row r="56" spans="1:21" x14ac:dyDescent="0.3">
      <c r="A56" s="247" t="str">
        <f t="shared" si="0"/>
        <v>00PZ03</v>
      </c>
      <c r="B56" s="248">
        <f t="shared" si="1"/>
        <v>3</v>
      </c>
      <c r="C56" s="266" t="s">
        <v>279</v>
      </c>
      <c r="D56" s="267" t="s">
        <v>300</v>
      </c>
      <c r="E56" s="266">
        <v>0</v>
      </c>
      <c r="F56" s="266">
        <v>0</v>
      </c>
      <c r="G56" s="266">
        <v>0</v>
      </c>
      <c r="H56" s="266">
        <v>0</v>
      </c>
      <c r="I56" s="266">
        <v>0</v>
      </c>
      <c r="J56" s="266">
        <v>0</v>
      </c>
      <c r="K56" s="266">
        <v>0</v>
      </c>
      <c r="L56" s="266">
        <v>0</v>
      </c>
      <c r="M56" s="266">
        <v>0</v>
      </c>
      <c r="N56" s="266">
        <v>0</v>
      </c>
      <c r="O56" s="266">
        <v>0</v>
      </c>
      <c r="P56" s="266">
        <v>0</v>
      </c>
      <c r="Q56" s="266">
        <v>0</v>
      </c>
      <c r="R56" s="266">
        <v>0</v>
      </c>
      <c r="S56" s="266">
        <v>0</v>
      </c>
      <c r="T56" s="268">
        <v>0</v>
      </c>
      <c r="U56" s="259">
        <f t="shared" si="2"/>
        <v>0</v>
      </c>
    </row>
    <row r="57" spans="1:21" x14ac:dyDescent="0.3">
      <c r="A57" s="247" t="str">
        <f t="shared" si="0"/>
        <v>00PZ04</v>
      </c>
      <c r="B57" s="248">
        <f t="shared" si="1"/>
        <v>4</v>
      </c>
      <c r="C57" s="263" t="s">
        <v>279</v>
      </c>
      <c r="D57" s="264" t="s">
        <v>317</v>
      </c>
      <c r="E57" s="263">
        <v>0</v>
      </c>
      <c r="F57" s="263">
        <v>0</v>
      </c>
      <c r="G57" s="263">
        <v>0</v>
      </c>
      <c r="H57" s="263">
        <v>0</v>
      </c>
      <c r="I57" s="263">
        <v>0</v>
      </c>
      <c r="J57" s="263">
        <v>0</v>
      </c>
      <c r="K57" s="263">
        <v>0</v>
      </c>
      <c r="L57" s="263">
        <v>0</v>
      </c>
      <c r="M57" s="263">
        <v>0</v>
      </c>
      <c r="N57" s="263">
        <v>0</v>
      </c>
      <c r="O57" s="263">
        <v>0</v>
      </c>
      <c r="P57" s="263">
        <v>0</v>
      </c>
      <c r="Q57" s="263">
        <v>1</v>
      </c>
      <c r="R57" s="263">
        <v>0</v>
      </c>
      <c r="S57" s="263">
        <v>0</v>
      </c>
      <c r="T57" s="265">
        <v>1</v>
      </c>
      <c r="U57" s="259">
        <f t="shared" si="2"/>
        <v>0</v>
      </c>
    </row>
    <row r="58" spans="1:21" x14ac:dyDescent="0.3">
      <c r="A58" s="247" t="str">
        <f t="shared" si="0"/>
        <v>00RL01</v>
      </c>
      <c r="B58" s="248">
        <f t="shared" si="1"/>
        <v>1</v>
      </c>
      <c r="C58" s="263" t="s">
        <v>146</v>
      </c>
      <c r="D58" s="264" t="s">
        <v>228</v>
      </c>
      <c r="E58" s="263">
        <v>0</v>
      </c>
      <c r="F58" s="263">
        <v>0</v>
      </c>
      <c r="G58" s="263">
        <v>0</v>
      </c>
      <c r="H58" s="263">
        <v>0</v>
      </c>
      <c r="I58" s="263">
        <v>0</v>
      </c>
      <c r="J58" s="263">
        <v>0</v>
      </c>
      <c r="K58" s="263">
        <v>0</v>
      </c>
      <c r="L58" s="263">
        <v>0</v>
      </c>
      <c r="M58" s="263">
        <v>1</v>
      </c>
      <c r="N58" s="263">
        <v>0</v>
      </c>
      <c r="O58" s="263">
        <v>0</v>
      </c>
      <c r="P58" s="263">
        <v>1</v>
      </c>
      <c r="Q58" s="263">
        <v>0</v>
      </c>
      <c r="R58" s="263">
        <v>0</v>
      </c>
      <c r="S58" s="263">
        <v>0</v>
      </c>
      <c r="T58" s="265">
        <v>0</v>
      </c>
      <c r="U58" s="259">
        <f t="shared" si="2"/>
        <v>1</v>
      </c>
    </row>
    <row r="59" spans="1:21" x14ac:dyDescent="0.3">
      <c r="A59" s="247" t="str">
        <f t="shared" si="0"/>
        <v>00RL02</v>
      </c>
      <c r="B59" s="248">
        <f t="shared" si="1"/>
        <v>2</v>
      </c>
      <c r="C59" s="263" t="s">
        <v>146</v>
      </c>
      <c r="D59" s="264" t="s">
        <v>237</v>
      </c>
      <c r="E59" s="263">
        <v>7</v>
      </c>
      <c r="F59" s="263">
        <v>0</v>
      </c>
      <c r="G59" s="263">
        <v>0</v>
      </c>
      <c r="H59" s="263">
        <v>7</v>
      </c>
      <c r="I59" s="263">
        <v>6</v>
      </c>
      <c r="J59" s="263">
        <v>0</v>
      </c>
      <c r="K59" s="263">
        <v>0</v>
      </c>
      <c r="L59" s="263">
        <v>6</v>
      </c>
      <c r="M59" s="263">
        <v>6</v>
      </c>
      <c r="N59" s="263">
        <v>0</v>
      </c>
      <c r="O59" s="263">
        <v>0</v>
      </c>
      <c r="P59" s="263">
        <v>6</v>
      </c>
      <c r="Q59" s="263">
        <v>1</v>
      </c>
      <c r="R59" s="263">
        <v>0</v>
      </c>
      <c r="S59" s="263">
        <v>0</v>
      </c>
      <c r="T59" s="265">
        <v>1</v>
      </c>
      <c r="U59" s="259">
        <f t="shared" si="2"/>
        <v>1</v>
      </c>
    </row>
    <row r="60" spans="1:21" x14ac:dyDescent="0.3">
      <c r="A60" s="247" t="str">
        <f t="shared" si="0"/>
        <v>00RL03</v>
      </c>
      <c r="B60" s="248">
        <f t="shared" si="1"/>
        <v>3</v>
      </c>
      <c r="C60" s="263" t="s">
        <v>146</v>
      </c>
      <c r="D60" s="264" t="s">
        <v>239</v>
      </c>
      <c r="E60" s="263">
        <v>0</v>
      </c>
      <c r="F60" s="263">
        <v>0</v>
      </c>
      <c r="G60" s="263">
        <v>0</v>
      </c>
      <c r="H60" s="263">
        <v>0</v>
      </c>
      <c r="I60" s="263">
        <v>0</v>
      </c>
      <c r="J60" s="263">
        <v>0</v>
      </c>
      <c r="K60" s="263">
        <v>0</v>
      </c>
      <c r="L60" s="263">
        <v>0</v>
      </c>
      <c r="M60" s="263">
        <v>0</v>
      </c>
      <c r="N60" s="263">
        <v>0</v>
      </c>
      <c r="O60" s="263">
        <v>0</v>
      </c>
      <c r="P60" s="263">
        <v>0</v>
      </c>
      <c r="Q60" s="263">
        <v>0</v>
      </c>
      <c r="R60" s="263">
        <v>0</v>
      </c>
      <c r="S60" s="263">
        <v>0</v>
      </c>
      <c r="T60" s="265">
        <v>0</v>
      </c>
      <c r="U60" s="259">
        <f t="shared" si="2"/>
        <v>0</v>
      </c>
    </row>
    <row r="61" spans="1:21" x14ac:dyDescent="0.3">
      <c r="A61" s="247" t="str">
        <f t="shared" si="0"/>
        <v>00RL04</v>
      </c>
      <c r="B61" s="248">
        <f t="shared" si="1"/>
        <v>4</v>
      </c>
      <c r="C61" s="266" t="s">
        <v>146</v>
      </c>
      <c r="D61" s="267" t="s">
        <v>242</v>
      </c>
      <c r="E61" s="266">
        <v>5</v>
      </c>
      <c r="F61" s="266">
        <v>0</v>
      </c>
      <c r="G61" s="266">
        <v>0</v>
      </c>
      <c r="H61" s="266">
        <v>5</v>
      </c>
      <c r="I61" s="266">
        <v>2</v>
      </c>
      <c r="J61" s="266">
        <v>0</v>
      </c>
      <c r="K61" s="266">
        <v>0</v>
      </c>
      <c r="L61" s="266">
        <v>2</v>
      </c>
      <c r="M61" s="266">
        <v>3</v>
      </c>
      <c r="N61" s="266">
        <v>1</v>
      </c>
      <c r="O61" s="266">
        <v>0</v>
      </c>
      <c r="P61" s="266">
        <v>4</v>
      </c>
      <c r="Q61" s="266">
        <v>1</v>
      </c>
      <c r="R61" s="266">
        <v>0</v>
      </c>
      <c r="S61" s="266">
        <v>0</v>
      </c>
      <c r="T61" s="268">
        <v>1</v>
      </c>
      <c r="U61" s="259">
        <f t="shared" si="2"/>
        <v>1</v>
      </c>
    </row>
    <row r="62" spans="1:21" x14ac:dyDescent="0.3">
      <c r="A62" s="247" t="str">
        <f t="shared" si="0"/>
        <v>00RL05</v>
      </c>
      <c r="B62" s="248">
        <f t="shared" si="1"/>
        <v>5</v>
      </c>
      <c r="C62" s="266" t="s">
        <v>146</v>
      </c>
      <c r="D62" s="267" t="s">
        <v>244</v>
      </c>
      <c r="E62" s="266">
        <v>6</v>
      </c>
      <c r="F62" s="266">
        <v>0</v>
      </c>
      <c r="G62" s="266">
        <v>0</v>
      </c>
      <c r="H62" s="266">
        <v>6</v>
      </c>
      <c r="I62" s="266">
        <v>0</v>
      </c>
      <c r="J62" s="266">
        <v>0</v>
      </c>
      <c r="K62" s="266">
        <v>0</v>
      </c>
      <c r="L62" s="266">
        <v>0</v>
      </c>
      <c r="M62" s="266">
        <v>7</v>
      </c>
      <c r="N62" s="266">
        <v>0</v>
      </c>
      <c r="O62" s="266">
        <v>0</v>
      </c>
      <c r="P62" s="266">
        <v>7</v>
      </c>
      <c r="Q62" s="266">
        <v>0</v>
      </c>
      <c r="R62" s="266">
        <v>0</v>
      </c>
      <c r="S62" s="266">
        <v>0</v>
      </c>
      <c r="T62" s="268">
        <v>0</v>
      </c>
      <c r="U62" s="259">
        <f t="shared" si="2"/>
        <v>1</v>
      </c>
    </row>
    <row r="63" spans="1:21" x14ac:dyDescent="0.3">
      <c r="A63" s="247" t="str">
        <f t="shared" si="0"/>
        <v>00RL06</v>
      </c>
      <c r="B63" s="248">
        <f t="shared" si="1"/>
        <v>6</v>
      </c>
      <c r="C63" s="266" t="s">
        <v>146</v>
      </c>
      <c r="D63" s="267" t="s">
        <v>262</v>
      </c>
      <c r="E63" s="266">
        <v>0</v>
      </c>
      <c r="F63" s="266">
        <v>0</v>
      </c>
      <c r="G63" s="266">
        <v>0</v>
      </c>
      <c r="H63" s="266">
        <v>0</v>
      </c>
      <c r="I63" s="266">
        <v>0</v>
      </c>
      <c r="J63" s="266">
        <v>0</v>
      </c>
      <c r="K63" s="266">
        <v>0</v>
      </c>
      <c r="L63" s="266">
        <v>0</v>
      </c>
      <c r="M63" s="266">
        <v>0</v>
      </c>
      <c r="N63" s="266">
        <v>0</v>
      </c>
      <c r="O63" s="266">
        <v>0</v>
      </c>
      <c r="P63" s="266">
        <v>0</v>
      </c>
      <c r="Q63" s="266">
        <v>0</v>
      </c>
      <c r="R63" s="266">
        <v>0</v>
      </c>
      <c r="S63" s="266">
        <v>0</v>
      </c>
      <c r="T63" s="268">
        <v>0</v>
      </c>
      <c r="U63" s="259">
        <f t="shared" si="2"/>
        <v>0</v>
      </c>
    </row>
    <row r="64" spans="1:21" x14ac:dyDescent="0.3">
      <c r="A64" s="247" t="str">
        <f t="shared" si="0"/>
        <v>00RL07</v>
      </c>
      <c r="B64" s="248">
        <f t="shared" si="1"/>
        <v>7</v>
      </c>
      <c r="C64" s="266" t="s">
        <v>146</v>
      </c>
      <c r="D64" s="267" t="s">
        <v>271</v>
      </c>
      <c r="E64" s="266">
        <v>1</v>
      </c>
      <c r="F64" s="266">
        <v>0</v>
      </c>
      <c r="G64" s="266">
        <v>0</v>
      </c>
      <c r="H64" s="266">
        <v>1</v>
      </c>
      <c r="I64" s="266">
        <v>0</v>
      </c>
      <c r="J64" s="266">
        <v>0</v>
      </c>
      <c r="K64" s="266">
        <v>0</v>
      </c>
      <c r="L64" s="266">
        <v>0</v>
      </c>
      <c r="M64" s="266">
        <v>1</v>
      </c>
      <c r="N64" s="266">
        <v>0</v>
      </c>
      <c r="O64" s="266">
        <v>0</v>
      </c>
      <c r="P64" s="266">
        <v>1</v>
      </c>
      <c r="Q64" s="266">
        <v>0</v>
      </c>
      <c r="R64" s="266">
        <v>0</v>
      </c>
      <c r="S64" s="266">
        <v>0</v>
      </c>
      <c r="T64" s="268">
        <v>0</v>
      </c>
      <c r="U64" s="259">
        <f t="shared" si="2"/>
        <v>1</v>
      </c>
    </row>
    <row r="65" spans="1:21" x14ac:dyDescent="0.3">
      <c r="A65" s="247" t="str">
        <f t="shared" si="0"/>
        <v>00RL08</v>
      </c>
      <c r="B65" s="248">
        <f t="shared" si="1"/>
        <v>8</v>
      </c>
      <c r="C65" s="266" t="s">
        <v>146</v>
      </c>
      <c r="D65" s="267" t="s">
        <v>272</v>
      </c>
      <c r="E65" s="266">
        <v>10</v>
      </c>
      <c r="F65" s="266">
        <v>0</v>
      </c>
      <c r="G65" s="266">
        <v>0</v>
      </c>
      <c r="H65" s="266">
        <v>10</v>
      </c>
      <c r="I65" s="266">
        <v>3</v>
      </c>
      <c r="J65" s="266">
        <v>0</v>
      </c>
      <c r="K65" s="266">
        <v>0</v>
      </c>
      <c r="L65" s="266">
        <v>3</v>
      </c>
      <c r="M65" s="266">
        <v>7</v>
      </c>
      <c r="N65" s="266">
        <v>0</v>
      </c>
      <c r="O65" s="266">
        <v>0</v>
      </c>
      <c r="P65" s="266">
        <v>7</v>
      </c>
      <c r="Q65" s="266">
        <v>2</v>
      </c>
      <c r="R65" s="266">
        <v>0</v>
      </c>
      <c r="S65" s="266">
        <v>0</v>
      </c>
      <c r="T65" s="268">
        <v>2</v>
      </c>
      <c r="U65" s="259">
        <f t="shared" si="2"/>
        <v>1</v>
      </c>
    </row>
    <row r="66" spans="1:21" x14ac:dyDescent="0.3">
      <c r="A66" s="247" t="str">
        <f t="shared" si="0"/>
        <v>00RL09</v>
      </c>
      <c r="B66" s="248">
        <f t="shared" si="1"/>
        <v>9</v>
      </c>
      <c r="C66" s="263" t="s">
        <v>146</v>
      </c>
      <c r="D66" s="264" t="s">
        <v>345</v>
      </c>
      <c r="E66" s="263">
        <v>0</v>
      </c>
      <c r="F66" s="263">
        <v>0</v>
      </c>
      <c r="G66" s="263">
        <v>0</v>
      </c>
      <c r="H66" s="263">
        <v>0</v>
      </c>
      <c r="I66" s="263">
        <v>0</v>
      </c>
      <c r="J66" s="263">
        <v>0</v>
      </c>
      <c r="K66" s="263">
        <v>0</v>
      </c>
      <c r="L66" s="263">
        <v>0</v>
      </c>
      <c r="M66" s="263">
        <v>0</v>
      </c>
      <c r="N66" s="263">
        <v>0</v>
      </c>
      <c r="O66" s="263">
        <v>0</v>
      </c>
      <c r="P66" s="263">
        <v>0</v>
      </c>
      <c r="Q66" s="263">
        <v>0</v>
      </c>
      <c r="R66" s="263">
        <v>0</v>
      </c>
      <c r="S66" s="263">
        <v>0</v>
      </c>
      <c r="T66" s="265">
        <v>0</v>
      </c>
      <c r="U66" s="259">
        <f t="shared" si="2"/>
        <v>0</v>
      </c>
    </row>
    <row r="67" spans="1:21" x14ac:dyDescent="0.3">
      <c r="A67" s="247" t="str">
        <f t="shared" si="0"/>
        <v>00RT01</v>
      </c>
      <c r="B67" s="248">
        <f t="shared" si="1"/>
        <v>1</v>
      </c>
      <c r="C67" s="263" t="s">
        <v>356</v>
      </c>
      <c r="D67" s="264" t="s">
        <v>200</v>
      </c>
      <c r="E67" s="263">
        <v>0</v>
      </c>
      <c r="F67" s="263">
        <v>0</v>
      </c>
      <c r="G67" s="263">
        <v>0</v>
      </c>
      <c r="H67" s="263">
        <v>0</v>
      </c>
      <c r="I67" s="263">
        <v>0</v>
      </c>
      <c r="J67" s="263">
        <v>0</v>
      </c>
      <c r="K67" s="263">
        <v>0</v>
      </c>
      <c r="L67" s="263">
        <v>0</v>
      </c>
      <c r="M67" s="263">
        <v>1</v>
      </c>
      <c r="N67" s="263">
        <v>0</v>
      </c>
      <c r="O67" s="263">
        <v>0</v>
      </c>
      <c r="P67" s="263">
        <v>1</v>
      </c>
      <c r="Q67" s="263">
        <v>0</v>
      </c>
      <c r="R67" s="263">
        <v>0</v>
      </c>
      <c r="S67" s="263">
        <v>0</v>
      </c>
      <c r="T67" s="265">
        <v>0</v>
      </c>
      <c r="U67" s="259">
        <f t="shared" si="2"/>
        <v>1</v>
      </c>
    </row>
    <row r="68" spans="1:21" x14ac:dyDescent="0.3">
      <c r="A68" s="247" t="str">
        <f t="shared" si="0"/>
        <v>00RT02</v>
      </c>
      <c r="B68" s="248">
        <f t="shared" si="1"/>
        <v>2</v>
      </c>
      <c r="C68" s="263" t="s">
        <v>356</v>
      </c>
      <c r="D68" s="264" t="s">
        <v>355</v>
      </c>
      <c r="E68" s="263">
        <v>6</v>
      </c>
      <c r="F68" s="263">
        <v>0</v>
      </c>
      <c r="G68" s="263">
        <v>0</v>
      </c>
      <c r="H68" s="263">
        <v>6</v>
      </c>
      <c r="I68" s="263">
        <v>0</v>
      </c>
      <c r="J68" s="263">
        <v>0</v>
      </c>
      <c r="K68" s="263">
        <v>0</v>
      </c>
      <c r="L68" s="263">
        <v>0</v>
      </c>
      <c r="M68" s="263">
        <v>6</v>
      </c>
      <c r="N68" s="263">
        <v>0</v>
      </c>
      <c r="O68" s="263">
        <v>0</v>
      </c>
      <c r="P68" s="263">
        <v>6</v>
      </c>
      <c r="Q68" s="263">
        <v>1</v>
      </c>
      <c r="R68" s="263">
        <v>0</v>
      </c>
      <c r="S68" s="263">
        <v>0</v>
      </c>
      <c r="T68" s="265">
        <v>1</v>
      </c>
      <c r="U68" s="259">
        <f t="shared" si="2"/>
        <v>1</v>
      </c>
    </row>
    <row r="69" spans="1:21" x14ac:dyDescent="0.3">
      <c r="A69" s="247" t="str">
        <f t="shared" si="0"/>
        <v>00SH01</v>
      </c>
      <c r="B69" s="248">
        <f t="shared" si="1"/>
        <v>1</v>
      </c>
      <c r="C69" s="266" t="s">
        <v>387</v>
      </c>
      <c r="D69" s="267" t="s">
        <v>386</v>
      </c>
      <c r="E69" s="266">
        <v>3</v>
      </c>
      <c r="F69" s="266">
        <v>0</v>
      </c>
      <c r="G69" s="266">
        <v>0</v>
      </c>
      <c r="H69" s="266">
        <v>3</v>
      </c>
      <c r="I69" s="266">
        <v>0</v>
      </c>
      <c r="J69" s="266">
        <v>0</v>
      </c>
      <c r="K69" s="266">
        <v>0</v>
      </c>
      <c r="L69" s="266">
        <v>0</v>
      </c>
      <c r="M69" s="266">
        <v>4</v>
      </c>
      <c r="N69" s="266">
        <v>0</v>
      </c>
      <c r="O69" s="266">
        <v>0</v>
      </c>
      <c r="P69" s="266">
        <v>4</v>
      </c>
      <c r="Q69" s="266">
        <v>1</v>
      </c>
      <c r="R69" s="266">
        <v>0</v>
      </c>
      <c r="S69" s="266">
        <v>0</v>
      </c>
      <c r="T69" s="268">
        <v>1</v>
      </c>
      <c r="U69" s="259">
        <f t="shared" si="2"/>
        <v>1</v>
      </c>
    </row>
    <row r="70" spans="1:21" x14ac:dyDescent="0.3">
      <c r="A70" s="247" t="str">
        <f t="shared" si="0"/>
        <v>00SI01</v>
      </c>
      <c r="B70" s="248">
        <f t="shared" si="1"/>
        <v>1</v>
      </c>
      <c r="C70" s="266" t="s">
        <v>275</v>
      </c>
      <c r="D70" s="267" t="s">
        <v>273</v>
      </c>
      <c r="E70" s="266">
        <v>2</v>
      </c>
      <c r="F70" s="266">
        <v>0</v>
      </c>
      <c r="G70" s="266">
        <v>0</v>
      </c>
      <c r="H70" s="266">
        <v>2</v>
      </c>
      <c r="I70" s="266">
        <v>1</v>
      </c>
      <c r="J70" s="266">
        <v>0</v>
      </c>
      <c r="K70" s="266">
        <v>0</v>
      </c>
      <c r="L70" s="266">
        <v>1</v>
      </c>
      <c r="M70" s="266">
        <v>1</v>
      </c>
      <c r="N70" s="266">
        <v>0</v>
      </c>
      <c r="O70" s="266">
        <v>0</v>
      </c>
      <c r="P70" s="266">
        <v>1</v>
      </c>
      <c r="Q70" s="266">
        <v>0</v>
      </c>
      <c r="R70" s="266">
        <v>0</v>
      </c>
      <c r="S70" s="266">
        <v>0</v>
      </c>
      <c r="T70" s="268">
        <v>0</v>
      </c>
      <c r="U70" s="259">
        <f t="shared" si="2"/>
        <v>1</v>
      </c>
    </row>
    <row r="71" spans="1:21" x14ac:dyDescent="0.3">
      <c r="A71" s="247" t="str">
        <f t="shared" si="0"/>
        <v>00SI02</v>
      </c>
      <c r="B71" s="248">
        <f t="shared" si="1"/>
        <v>2</v>
      </c>
      <c r="C71" s="266" t="s">
        <v>275</v>
      </c>
      <c r="D71" s="267" t="s">
        <v>310</v>
      </c>
      <c r="E71" s="266">
        <v>0</v>
      </c>
      <c r="F71" s="266">
        <v>0</v>
      </c>
      <c r="G71" s="266">
        <v>0</v>
      </c>
      <c r="H71" s="266">
        <v>0</v>
      </c>
      <c r="I71" s="266">
        <v>0</v>
      </c>
      <c r="J71" s="266">
        <v>0</v>
      </c>
      <c r="K71" s="266">
        <v>0</v>
      </c>
      <c r="L71" s="266">
        <v>0</v>
      </c>
      <c r="M71" s="266">
        <v>1</v>
      </c>
      <c r="N71" s="266">
        <v>0</v>
      </c>
      <c r="O71" s="266">
        <v>0</v>
      </c>
      <c r="P71" s="266">
        <v>1</v>
      </c>
      <c r="Q71" s="266">
        <v>0</v>
      </c>
      <c r="R71" s="266">
        <v>0</v>
      </c>
      <c r="S71" s="266">
        <v>0</v>
      </c>
      <c r="T71" s="268">
        <v>0</v>
      </c>
      <c r="U71" s="259">
        <f t="shared" si="2"/>
        <v>1</v>
      </c>
    </row>
    <row r="72" spans="1:21" x14ac:dyDescent="0.3">
      <c r="A72" s="247" t="str">
        <f t="shared" si="0"/>
        <v>00SI03</v>
      </c>
      <c r="B72" s="248">
        <f t="shared" si="1"/>
        <v>3</v>
      </c>
      <c r="C72" s="266" t="s">
        <v>275</v>
      </c>
      <c r="D72" s="267" t="s">
        <v>312</v>
      </c>
      <c r="E72" s="266">
        <v>0</v>
      </c>
      <c r="F72" s="266">
        <v>0</v>
      </c>
      <c r="G72" s="266">
        <v>0</v>
      </c>
      <c r="H72" s="266">
        <v>0</v>
      </c>
      <c r="I72" s="266">
        <v>0</v>
      </c>
      <c r="J72" s="266">
        <v>0</v>
      </c>
      <c r="K72" s="266">
        <v>0</v>
      </c>
      <c r="L72" s="266">
        <v>0</v>
      </c>
      <c r="M72" s="266">
        <v>0</v>
      </c>
      <c r="N72" s="266">
        <v>0</v>
      </c>
      <c r="O72" s="266">
        <v>0</v>
      </c>
      <c r="P72" s="266">
        <v>0</v>
      </c>
      <c r="Q72" s="266">
        <v>1</v>
      </c>
      <c r="R72" s="266">
        <v>0</v>
      </c>
      <c r="S72" s="266">
        <v>0</v>
      </c>
      <c r="T72" s="268">
        <v>1</v>
      </c>
      <c r="U72" s="259">
        <f t="shared" si="2"/>
        <v>0</v>
      </c>
    </row>
    <row r="73" spans="1:21" x14ac:dyDescent="0.3">
      <c r="A73" s="247" t="str">
        <f t="shared" si="0"/>
        <v>00SL01</v>
      </c>
      <c r="B73" s="248">
        <f t="shared" si="1"/>
        <v>1</v>
      </c>
      <c r="C73" s="263" t="s">
        <v>270</v>
      </c>
      <c r="D73" s="264" t="s">
        <v>222</v>
      </c>
      <c r="E73" s="263">
        <v>1</v>
      </c>
      <c r="F73" s="263">
        <v>0</v>
      </c>
      <c r="G73" s="263">
        <v>0</v>
      </c>
      <c r="H73" s="263">
        <v>1</v>
      </c>
      <c r="I73" s="263">
        <v>0</v>
      </c>
      <c r="J73" s="263">
        <v>0</v>
      </c>
      <c r="K73" s="263">
        <v>0</v>
      </c>
      <c r="L73" s="263">
        <v>0</v>
      </c>
      <c r="M73" s="263">
        <v>0</v>
      </c>
      <c r="N73" s="263">
        <v>0</v>
      </c>
      <c r="O73" s="263">
        <v>0</v>
      </c>
      <c r="P73" s="263">
        <v>0</v>
      </c>
      <c r="Q73" s="263">
        <v>0</v>
      </c>
      <c r="R73" s="263">
        <v>0</v>
      </c>
      <c r="S73" s="263">
        <v>0</v>
      </c>
      <c r="T73" s="265">
        <v>0</v>
      </c>
      <c r="U73" s="259">
        <f t="shared" si="2"/>
        <v>1</v>
      </c>
    </row>
    <row r="74" spans="1:21" x14ac:dyDescent="0.3">
      <c r="A74" s="247" t="str">
        <f t="shared" si="0"/>
        <v>00SL02</v>
      </c>
      <c r="B74" s="248">
        <f t="shared" si="1"/>
        <v>2</v>
      </c>
      <c r="C74" s="266" t="s">
        <v>270</v>
      </c>
      <c r="D74" s="267" t="s">
        <v>269</v>
      </c>
      <c r="E74" s="266">
        <v>0</v>
      </c>
      <c r="F74" s="266">
        <v>1</v>
      </c>
      <c r="G74" s="266">
        <v>0</v>
      </c>
      <c r="H74" s="266">
        <v>1</v>
      </c>
      <c r="I74" s="266">
        <v>0</v>
      </c>
      <c r="J74" s="266">
        <v>0</v>
      </c>
      <c r="K74" s="266">
        <v>0</v>
      </c>
      <c r="L74" s="266">
        <v>0</v>
      </c>
      <c r="M74" s="266">
        <v>0</v>
      </c>
      <c r="N74" s="266">
        <v>0</v>
      </c>
      <c r="O74" s="266">
        <v>0</v>
      </c>
      <c r="P74" s="266">
        <v>0</v>
      </c>
      <c r="Q74" s="266">
        <v>0</v>
      </c>
      <c r="R74" s="266">
        <v>1</v>
      </c>
      <c r="S74" s="266">
        <v>0</v>
      </c>
      <c r="T74" s="268">
        <v>1</v>
      </c>
      <c r="U74" s="259">
        <f t="shared" si="2"/>
        <v>0</v>
      </c>
    </row>
    <row r="75" spans="1:21" x14ac:dyDescent="0.3">
      <c r="A75" s="247" t="str">
        <f t="shared" ref="A75:A138" si="3">C75&amp;IF(B75&lt;10,"0","")&amp;B75</f>
        <v>00SO01</v>
      </c>
      <c r="B75" s="248">
        <f t="shared" ref="B75:B138" si="4">IF(C75=C74,B74+1,1)</f>
        <v>1</v>
      </c>
      <c r="C75" s="263" t="s">
        <v>181</v>
      </c>
      <c r="D75" s="264" t="s">
        <v>145</v>
      </c>
      <c r="E75" s="263">
        <v>0</v>
      </c>
      <c r="F75" s="263">
        <v>0</v>
      </c>
      <c r="G75" s="263">
        <v>0</v>
      </c>
      <c r="H75" s="263">
        <v>0</v>
      </c>
      <c r="I75" s="263">
        <v>0</v>
      </c>
      <c r="J75" s="263">
        <v>0</v>
      </c>
      <c r="K75" s="263">
        <v>0</v>
      </c>
      <c r="L75" s="263">
        <v>0</v>
      </c>
      <c r="M75" s="263">
        <v>0</v>
      </c>
      <c r="N75" s="263">
        <v>0</v>
      </c>
      <c r="O75" s="263">
        <v>0</v>
      </c>
      <c r="P75" s="263">
        <v>0</v>
      </c>
      <c r="Q75" s="263">
        <v>0</v>
      </c>
      <c r="R75" s="263">
        <v>0</v>
      </c>
      <c r="S75" s="263">
        <v>0</v>
      </c>
      <c r="T75" s="265">
        <v>0</v>
      </c>
      <c r="U75" s="259">
        <f t="shared" ref="U75:U138" si="5">IF((H75+P75)&gt;(L75+T75),1,0)</f>
        <v>0</v>
      </c>
    </row>
    <row r="76" spans="1:21" x14ac:dyDescent="0.3">
      <c r="A76" s="247" t="str">
        <f t="shared" si="3"/>
        <v>00SO02</v>
      </c>
      <c r="B76" s="248">
        <f t="shared" si="4"/>
        <v>2</v>
      </c>
      <c r="C76" s="266" t="s">
        <v>181</v>
      </c>
      <c r="D76" s="267" t="s">
        <v>177</v>
      </c>
      <c r="E76" s="266">
        <v>1</v>
      </c>
      <c r="F76" s="266">
        <v>0</v>
      </c>
      <c r="G76" s="266">
        <v>0</v>
      </c>
      <c r="H76" s="266">
        <v>1</v>
      </c>
      <c r="I76" s="266">
        <v>0</v>
      </c>
      <c r="J76" s="266">
        <v>0</v>
      </c>
      <c r="K76" s="266">
        <v>0</v>
      </c>
      <c r="L76" s="266">
        <v>0</v>
      </c>
      <c r="M76" s="266">
        <v>0</v>
      </c>
      <c r="N76" s="266">
        <v>0</v>
      </c>
      <c r="O76" s="266">
        <v>0</v>
      </c>
      <c r="P76" s="266">
        <v>0</v>
      </c>
      <c r="Q76" s="266">
        <v>0</v>
      </c>
      <c r="R76" s="266">
        <v>0</v>
      </c>
      <c r="S76" s="266">
        <v>0</v>
      </c>
      <c r="T76" s="268">
        <v>0</v>
      </c>
      <c r="U76" s="259">
        <f t="shared" si="5"/>
        <v>1</v>
      </c>
    </row>
    <row r="77" spans="1:21" x14ac:dyDescent="0.3">
      <c r="A77" s="247" t="str">
        <f t="shared" si="3"/>
        <v>00SO03</v>
      </c>
      <c r="B77" s="248">
        <f t="shared" si="4"/>
        <v>3</v>
      </c>
      <c r="C77" s="263" t="s">
        <v>181</v>
      </c>
      <c r="D77" s="264" t="s">
        <v>180</v>
      </c>
      <c r="E77" s="263">
        <v>1</v>
      </c>
      <c r="F77" s="263">
        <v>0</v>
      </c>
      <c r="G77" s="263">
        <v>0</v>
      </c>
      <c r="H77" s="263">
        <v>1</v>
      </c>
      <c r="I77" s="263">
        <v>0</v>
      </c>
      <c r="J77" s="263">
        <v>0</v>
      </c>
      <c r="K77" s="263">
        <v>0</v>
      </c>
      <c r="L77" s="263">
        <v>0</v>
      </c>
      <c r="M77" s="263">
        <v>0</v>
      </c>
      <c r="N77" s="263">
        <v>0</v>
      </c>
      <c r="O77" s="263">
        <v>0</v>
      </c>
      <c r="P77" s="263">
        <v>0</v>
      </c>
      <c r="Q77" s="263">
        <v>1</v>
      </c>
      <c r="R77" s="263">
        <v>0</v>
      </c>
      <c r="S77" s="263">
        <v>0</v>
      </c>
      <c r="T77" s="265">
        <v>1</v>
      </c>
      <c r="U77" s="259">
        <f t="shared" si="5"/>
        <v>0</v>
      </c>
    </row>
    <row r="78" spans="1:21" x14ac:dyDescent="0.3">
      <c r="A78" s="247" t="str">
        <f t="shared" si="3"/>
        <v>00SU01</v>
      </c>
      <c r="B78" s="248">
        <f t="shared" si="4"/>
        <v>1</v>
      </c>
      <c r="C78" s="266" t="s">
        <v>136</v>
      </c>
      <c r="D78" s="267" t="s">
        <v>135</v>
      </c>
      <c r="E78" s="266">
        <v>0</v>
      </c>
      <c r="F78" s="266">
        <v>0</v>
      </c>
      <c r="G78" s="266">
        <v>0</v>
      </c>
      <c r="H78" s="266">
        <v>0</v>
      </c>
      <c r="I78" s="266">
        <v>0</v>
      </c>
      <c r="J78" s="266">
        <v>0</v>
      </c>
      <c r="K78" s="266">
        <v>0</v>
      </c>
      <c r="L78" s="266">
        <v>0</v>
      </c>
      <c r="M78" s="266">
        <v>0</v>
      </c>
      <c r="N78" s="266">
        <v>0</v>
      </c>
      <c r="O78" s="266">
        <v>0</v>
      </c>
      <c r="P78" s="266">
        <v>0</v>
      </c>
      <c r="Q78" s="266">
        <v>0</v>
      </c>
      <c r="R78" s="266">
        <v>0</v>
      </c>
      <c r="S78" s="266">
        <v>0</v>
      </c>
      <c r="T78" s="268">
        <v>0</v>
      </c>
      <c r="U78" s="259">
        <f t="shared" si="5"/>
        <v>0</v>
      </c>
    </row>
    <row r="79" spans="1:21" x14ac:dyDescent="0.3">
      <c r="A79" s="247" t="str">
        <f t="shared" si="3"/>
        <v>00TO01</v>
      </c>
      <c r="B79" s="248">
        <f t="shared" si="4"/>
        <v>1</v>
      </c>
      <c r="C79" s="263" t="s">
        <v>197</v>
      </c>
      <c r="D79" s="264" t="s">
        <v>195</v>
      </c>
      <c r="E79" s="263">
        <v>0</v>
      </c>
      <c r="F79" s="263">
        <v>0</v>
      </c>
      <c r="G79" s="263">
        <v>0</v>
      </c>
      <c r="H79" s="263">
        <v>0</v>
      </c>
      <c r="I79" s="263">
        <v>0</v>
      </c>
      <c r="J79" s="263">
        <v>0</v>
      </c>
      <c r="K79" s="263">
        <v>1</v>
      </c>
      <c r="L79" s="263">
        <v>1</v>
      </c>
      <c r="M79" s="263">
        <v>0</v>
      </c>
      <c r="N79" s="263">
        <v>0</v>
      </c>
      <c r="O79" s="263">
        <v>0</v>
      </c>
      <c r="P79" s="263">
        <v>0</v>
      </c>
      <c r="Q79" s="263">
        <v>0</v>
      </c>
      <c r="R79" s="263">
        <v>0</v>
      </c>
      <c r="S79" s="263">
        <v>0</v>
      </c>
      <c r="T79" s="265">
        <v>0</v>
      </c>
      <c r="U79" s="259">
        <f t="shared" si="5"/>
        <v>0</v>
      </c>
    </row>
    <row r="80" spans="1:21" x14ac:dyDescent="0.3">
      <c r="A80" s="247" t="str">
        <f t="shared" si="3"/>
        <v>00TO02</v>
      </c>
      <c r="B80" s="248">
        <f t="shared" si="4"/>
        <v>2</v>
      </c>
      <c r="C80" s="266" t="s">
        <v>197</v>
      </c>
      <c r="D80" s="267" t="s">
        <v>200</v>
      </c>
      <c r="E80" s="266">
        <v>1</v>
      </c>
      <c r="F80" s="266">
        <v>0</v>
      </c>
      <c r="G80" s="266">
        <v>0</v>
      </c>
      <c r="H80" s="266">
        <v>1</v>
      </c>
      <c r="I80" s="266">
        <v>0</v>
      </c>
      <c r="J80" s="266">
        <v>0</v>
      </c>
      <c r="K80" s="266">
        <v>0</v>
      </c>
      <c r="L80" s="266">
        <v>0</v>
      </c>
      <c r="M80" s="266">
        <v>1</v>
      </c>
      <c r="N80" s="266">
        <v>0</v>
      </c>
      <c r="O80" s="266">
        <v>0</v>
      </c>
      <c r="P80" s="266">
        <v>1</v>
      </c>
      <c r="Q80" s="266">
        <v>0</v>
      </c>
      <c r="R80" s="266">
        <v>0</v>
      </c>
      <c r="S80" s="266">
        <v>0</v>
      </c>
      <c r="T80" s="268">
        <v>0</v>
      </c>
      <c r="U80" s="259">
        <f t="shared" si="5"/>
        <v>1</v>
      </c>
    </row>
    <row r="81" spans="1:21" x14ac:dyDescent="0.3">
      <c r="A81" s="247" t="str">
        <f t="shared" si="3"/>
        <v>00TO03</v>
      </c>
      <c r="B81" s="248">
        <f t="shared" si="4"/>
        <v>3</v>
      </c>
      <c r="C81" s="263" t="s">
        <v>197</v>
      </c>
      <c r="D81" s="264" t="s">
        <v>262</v>
      </c>
      <c r="E81" s="263">
        <v>0</v>
      </c>
      <c r="F81" s="263">
        <v>0</v>
      </c>
      <c r="G81" s="263">
        <v>0</v>
      </c>
      <c r="H81" s="263">
        <v>0</v>
      </c>
      <c r="I81" s="263">
        <v>0</v>
      </c>
      <c r="J81" s="263">
        <v>0</v>
      </c>
      <c r="K81" s="263">
        <v>0</v>
      </c>
      <c r="L81" s="263">
        <v>0</v>
      </c>
      <c r="M81" s="263">
        <v>0</v>
      </c>
      <c r="N81" s="263">
        <v>0</v>
      </c>
      <c r="O81" s="263">
        <v>1</v>
      </c>
      <c r="P81" s="263">
        <v>1</v>
      </c>
      <c r="Q81" s="263">
        <v>0</v>
      </c>
      <c r="R81" s="263">
        <v>0</v>
      </c>
      <c r="S81" s="263">
        <v>0</v>
      </c>
      <c r="T81" s="265">
        <v>0</v>
      </c>
      <c r="U81" s="259">
        <f t="shared" si="5"/>
        <v>1</v>
      </c>
    </row>
    <row r="82" spans="1:21" x14ac:dyDescent="0.3">
      <c r="A82" s="247" t="str">
        <f t="shared" si="3"/>
        <v>00UT01</v>
      </c>
      <c r="B82" s="248">
        <f t="shared" si="4"/>
        <v>1</v>
      </c>
      <c r="C82" s="263" t="s">
        <v>375</v>
      </c>
      <c r="D82" s="264" t="s">
        <v>362</v>
      </c>
      <c r="E82" s="263">
        <v>0</v>
      </c>
      <c r="F82" s="263">
        <v>0</v>
      </c>
      <c r="G82" s="263">
        <v>0</v>
      </c>
      <c r="H82" s="263">
        <v>0</v>
      </c>
      <c r="I82" s="263">
        <v>0</v>
      </c>
      <c r="J82" s="263">
        <v>0</v>
      </c>
      <c r="K82" s="263">
        <v>0</v>
      </c>
      <c r="L82" s="263">
        <v>0</v>
      </c>
      <c r="M82" s="263">
        <v>0</v>
      </c>
      <c r="N82" s="263">
        <v>0</v>
      </c>
      <c r="O82" s="263">
        <v>0</v>
      </c>
      <c r="P82" s="263">
        <v>0</v>
      </c>
      <c r="Q82" s="263">
        <v>0</v>
      </c>
      <c r="R82" s="263">
        <v>0</v>
      </c>
      <c r="S82" s="263">
        <v>0</v>
      </c>
      <c r="T82" s="265">
        <v>0</v>
      </c>
      <c r="U82" s="259">
        <f t="shared" si="5"/>
        <v>0</v>
      </c>
    </row>
    <row r="83" spans="1:21" x14ac:dyDescent="0.3">
      <c r="A83" s="247" t="str">
        <f t="shared" si="3"/>
        <v>00UT02</v>
      </c>
      <c r="B83" s="248">
        <f t="shared" si="4"/>
        <v>2</v>
      </c>
      <c r="C83" s="263" t="s">
        <v>375</v>
      </c>
      <c r="D83" s="264" t="s">
        <v>366</v>
      </c>
      <c r="E83" s="263">
        <v>0</v>
      </c>
      <c r="F83" s="263">
        <v>0</v>
      </c>
      <c r="G83" s="263">
        <v>0</v>
      </c>
      <c r="H83" s="263">
        <v>0</v>
      </c>
      <c r="I83" s="263">
        <v>0</v>
      </c>
      <c r="J83" s="263">
        <v>0</v>
      </c>
      <c r="K83" s="263">
        <v>0</v>
      </c>
      <c r="L83" s="263">
        <v>0</v>
      </c>
      <c r="M83" s="263">
        <v>1</v>
      </c>
      <c r="N83" s="263">
        <v>0</v>
      </c>
      <c r="O83" s="263">
        <v>0</v>
      </c>
      <c r="P83" s="263">
        <v>1</v>
      </c>
      <c r="Q83" s="263">
        <v>0</v>
      </c>
      <c r="R83" s="263">
        <v>0</v>
      </c>
      <c r="S83" s="263">
        <v>0</v>
      </c>
      <c r="T83" s="265">
        <v>0</v>
      </c>
      <c r="U83" s="259">
        <f t="shared" si="5"/>
        <v>1</v>
      </c>
    </row>
    <row r="84" spans="1:21" x14ac:dyDescent="0.3">
      <c r="A84" s="247" t="str">
        <f t="shared" si="3"/>
        <v>00UT03</v>
      </c>
      <c r="B84" s="248">
        <f t="shared" si="4"/>
        <v>3</v>
      </c>
      <c r="C84" s="266" t="s">
        <v>375</v>
      </c>
      <c r="D84" s="267" t="s">
        <v>374</v>
      </c>
      <c r="E84" s="266">
        <v>0</v>
      </c>
      <c r="F84" s="266">
        <v>0</v>
      </c>
      <c r="G84" s="266">
        <v>0</v>
      </c>
      <c r="H84" s="266">
        <v>0</v>
      </c>
      <c r="I84" s="266">
        <v>0</v>
      </c>
      <c r="J84" s="266">
        <v>0</v>
      </c>
      <c r="K84" s="266">
        <v>0</v>
      </c>
      <c r="L84" s="266">
        <v>0</v>
      </c>
      <c r="M84" s="266">
        <v>0</v>
      </c>
      <c r="N84" s="266">
        <v>0</v>
      </c>
      <c r="O84" s="266">
        <v>0</v>
      </c>
      <c r="P84" s="266">
        <v>0</v>
      </c>
      <c r="Q84" s="266">
        <v>0</v>
      </c>
      <c r="R84" s="266">
        <v>0</v>
      </c>
      <c r="S84" s="266">
        <v>0</v>
      </c>
      <c r="T84" s="268">
        <v>0</v>
      </c>
      <c r="U84" s="259">
        <f t="shared" si="5"/>
        <v>0</v>
      </c>
    </row>
    <row r="85" spans="1:21" x14ac:dyDescent="0.3">
      <c r="A85" s="247" t="str">
        <f t="shared" si="3"/>
        <v>00UT04</v>
      </c>
      <c r="B85" s="248">
        <f t="shared" si="4"/>
        <v>4</v>
      </c>
      <c r="C85" s="266" t="s">
        <v>375</v>
      </c>
      <c r="D85" s="267" t="s">
        <v>379</v>
      </c>
      <c r="E85" s="266">
        <v>2</v>
      </c>
      <c r="F85" s="266">
        <v>0</v>
      </c>
      <c r="G85" s="266">
        <v>0</v>
      </c>
      <c r="H85" s="266">
        <v>2</v>
      </c>
      <c r="I85" s="266">
        <v>0</v>
      </c>
      <c r="J85" s="266">
        <v>0</v>
      </c>
      <c r="K85" s="266">
        <v>0</v>
      </c>
      <c r="L85" s="266">
        <v>0</v>
      </c>
      <c r="M85" s="266">
        <v>2</v>
      </c>
      <c r="N85" s="266">
        <v>0</v>
      </c>
      <c r="O85" s="266">
        <v>0</v>
      </c>
      <c r="P85" s="266">
        <v>2</v>
      </c>
      <c r="Q85" s="266">
        <v>0</v>
      </c>
      <c r="R85" s="266">
        <v>0</v>
      </c>
      <c r="S85" s="266">
        <v>0</v>
      </c>
      <c r="T85" s="268">
        <v>0</v>
      </c>
      <c r="U85" s="259">
        <f t="shared" si="5"/>
        <v>1</v>
      </c>
    </row>
    <row r="86" spans="1:21" x14ac:dyDescent="0.3">
      <c r="A86" s="247" t="str">
        <f t="shared" si="3"/>
        <v>00VV01</v>
      </c>
      <c r="B86" s="248">
        <f t="shared" si="4"/>
        <v>1</v>
      </c>
      <c r="C86" s="266" t="s">
        <v>217</v>
      </c>
      <c r="D86" s="267" t="s">
        <v>182</v>
      </c>
      <c r="E86" s="266">
        <v>0</v>
      </c>
      <c r="F86" s="266">
        <v>0</v>
      </c>
      <c r="G86" s="266">
        <v>0</v>
      </c>
      <c r="H86" s="266">
        <v>0</v>
      </c>
      <c r="I86" s="266">
        <v>0</v>
      </c>
      <c r="J86" s="266">
        <v>0</v>
      </c>
      <c r="K86" s="266">
        <v>0</v>
      </c>
      <c r="L86" s="266">
        <v>0</v>
      </c>
      <c r="M86" s="266">
        <v>0</v>
      </c>
      <c r="N86" s="266">
        <v>0</v>
      </c>
      <c r="O86" s="266">
        <v>0</v>
      </c>
      <c r="P86" s="266">
        <v>0</v>
      </c>
      <c r="Q86" s="266">
        <v>0</v>
      </c>
      <c r="R86" s="266">
        <v>0</v>
      </c>
      <c r="S86" s="266">
        <v>0</v>
      </c>
      <c r="T86" s="268">
        <v>0</v>
      </c>
      <c r="U86" s="259">
        <f t="shared" si="5"/>
        <v>0</v>
      </c>
    </row>
    <row r="87" spans="1:21" x14ac:dyDescent="0.3">
      <c r="A87" s="247" t="str">
        <f t="shared" si="3"/>
        <v>00VV02</v>
      </c>
      <c r="B87" s="248">
        <f t="shared" si="4"/>
        <v>2</v>
      </c>
      <c r="C87" s="266" t="s">
        <v>217</v>
      </c>
      <c r="D87" s="267" t="s">
        <v>190</v>
      </c>
      <c r="E87" s="266">
        <v>0</v>
      </c>
      <c r="F87" s="266">
        <v>0</v>
      </c>
      <c r="G87" s="266">
        <v>0</v>
      </c>
      <c r="H87" s="266">
        <v>0</v>
      </c>
      <c r="I87" s="266">
        <v>0</v>
      </c>
      <c r="J87" s="266">
        <v>0</v>
      </c>
      <c r="K87" s="266">
        <v>0</v>
      </c>
      <c r="L87" s="266">
        <v>0</v>
      </c>
      <c r="M87" s="266">
        <v>1</v>
      </c>
      <c r="N87" s="266">
        <v>0</v>
      </c>
      <c r="O87" s="266">
        <v>0</v>
      </c>
      <c r="P87" s="266">
        <v>1</v>
      </c>
      <c r="Q87" s="266">
        <v>0</v>
      </c>
      <c r="R87" s="266">
        <v>0</v>
      </c>
      <c r="S87" s="266">
        <v>0</v>
      </c>
      <c r="T87" s="268">
        <v>0</v>
      </c>
      <c r="U87" s="259">
        <f t="shared" si="5"/>
        <v>1</v>
      </c>
    </row>
    <row r="88" spans="1:21" x14ac:dyDescent="0.3">
      <c r="A88" s="247" t="str">
        <f t="shared" si="3"/>
        <v>00VV03</v>
      </c>
      <c r="B88" s="248">
        <f t="shared" si="4"/>
        <v>3</v>
      </c>
      <c r="C88" s="266" t="s">
        <v>217</v>
      </c>
      <c r="D88" s="267" t="s">
        <v>213</v>
      </c>
      <c r="E88" s="266">
        <v>0</v>
      </c>
      <c r="F88" s="266">
        <v>0</v>
      </c>
      <c r="G88" s="266">
        <v>0</v>
      </c>
      <c r="H88" s="266">
        <v>0</v>
      </c>
      <c r="I88" s="266">
        <v>0</v>
      </c>
      <c r="J88" s="266">
        <v>0</v>
      </c>
      <c r="K88" s="266">
        <v>0</v>
      </c>
      <c r="L88" s="266">
        <v>0</v>
      </c>
      <c r="M88" s="266">
        <v>0</v>
      </c>
      <c r="N88" s="266">
        <v>0</v>
      </c>
      <c r="O88" s="266">
        <v>0</v>
      </c>
      <c r="P88" s="266">
        <v>0</v>
      </c>
      <c r="Q88" s="266">
        <v>1</v>
      </c>
      <c r="R88" s="266">
        <v>0</v>
      </c>
      <c r="S88" s="266">
        <v>0</v>
      </c>
      <c r="T88" s="268">
        <v>1</v>
      </c>
      <c r="U88" s="259">
        <f t="shared" si="5"/>
        <v>0</v>
      </c>
    </row>
    <row r="89" spans="1:21" x14ac:dyDescent="0.3">
      <c r="A89" s="247" t="str">
        <f t="shared" si="3"/>
        <v>00VV04</v>
      </c>
      <c r="B89" s="248">
        <f t="shared" si="4"/>
        <v>4</v>
      </c>
      <c r="C89" s="266" t="s">
        <v>217</v>
      </c>
      <c r="D89" s="267" t="s">
        <v>215</v>
      </c>
      <c r="E89" s="266">
        <v>1</v>
      </c>
      <c r="F89" s="266">
        <v>0</v>
      </c>
      <c r="G89" s="266">
        <v>0</v>
      </c>
      <c r="H89" s="266">
        <v>1</v>
      </c>
      <c r="I89" s="266">
        <v>0</v>
      </c>
      <c r="J89" s="266">
        <v>0</v>
      </c>
      <c r="K89" s="266">
        <v>0</v>
      </c>
      <c r="L89" s="266">
        <v>0</v>
      </c>
      <c r="M89" s="266">
        <v>4</v>
      </c>
      <c r="N89" s="266">
        <v>0</v>
      </c>
      <c r="O89" s="266">
        <v>0</v>
      </c>
      <c r="P89" s="266">
        <v>4</v>
      </c>
      <c r="Q89" s="266">
        <v>1</v>
      </c>
      <c r="R89" s="266">
        <v>0</v>
      </c>
      <c r="S89" s="266">
        <v>0</v>
      </c>
      <c r="T89" s="268">
        <v>1</v>
      </c>
      <c r="U89" s="259">
        <f t="shared" si="5"/>
        <v>1</v>
      </c>
    </row>
    <row r="90" spans="1:21" x14ac:dyDescent="0.3">
      <c r="A90" s="247" t="str">
        <f t="shared" si="3"/>
        <v>00VV05</v>
      </c>
      <c r="B90" s="248">
        <f t="shared" si="4"/>
        <v>5</v>
      </c>
      <c r="C90" s="266" t="s">
        <v>217</v>
      </c>
      <c r="D90" s="267" t="s">
        <v>222</v>
      </c>
      <c r="E90" s="266">
        <v>1</v>
      </c>
      <c r="F90" s="266">
        <v>0</v>
      </c>
      <c r="G90" s="266">
        <v>0</v>
      </c>
      <c r="H90" s="266">
        <v>1</v>
      </c>
      <c r="I90" s="266">
        <v>0</v>
      </c>
      <c r="J90" s="266">
        <v>0</v>
      </c>
      <c r="K90" s="266">
        <v>0</v>
      </c>
      <c r="L90" s="266">
        <v>0</v>
      </c>
      <c r="M90" s="266">
        <v>1</v>
      </c>
      <c r="N90" s="266">
        <v>0</v>
      </c>
      <c r="O90" s="266">
        <v>0</v>
      </c>
      <c r="P90" s="266">
        <v>1</v>
      </c>
      <c r="Q90" s="266">
        <v>0</v>
      </c>
      <c r="R90" s="266">
        <v>0</v>
      </c>
      <c r="S90" s="266">
        <v>0</v>
      </c>
      <c r="T90" s="268">
        <v>0</v>
      </c>
      <c r="U90" s="259">
        <f t="shared" si="5"/>
        <v>1</v>
      </c>
    </row>
    <row r="91" spans="1:21" x14ac:dyDescent="0.3">
      <c r="A91" s="247" t="str">
        <f t="shared" si="3"/>
        <v>00VV06</v>
      </c>
      <c r="B91" s="248">
        <f t="shared" si="4"/>
        <v>6</v>
      </c>
      <c r="C91" s="266" t="s">
        <v>217</v>
      </c>
      <c r="D91" s="267" t="s">
        <v>228</v>
      </c>
      <c r="E91" s="266">
        <v>1</v>
      </c>
      <c r="F91" s="266">
        <v>0</v>
      </c>
      <c r="G91" s="266">
        <v>0</v>
      </c>
      <c r="H91" s="266">
        <v>1</v>
      </c>
      <c r="I91" s="266">
        <v>0</v>
      </c>
      <c r="J91" s="266">
        <v>0</v>
      </c>
      <c r="K91" s="266">
        <v>0</v>
      </c>
      <c r="L91" s="266">
        <v>0</v>
      </c>
      <c r="M91" s="266">
        <v>0</v>
      </c>
      <c r="N91" s="266">
        <v>0</v>
      </c>
      <c r="O91" s="266">
        <v>0</v>
      </c>
      <c r="P91" s="266">
        <v>0</v>
      </c>
      <c r="Q91" s="266">
        <v>0</v>
      </c>
      <c r="R91" s="266">
        <v>0</v>
      </c>
      <c r="S91" s="266">
        <v>0</v>
      </c>
      <c r="T91" s="268">
        <v>0</v>
      </c>
      <c r="U91" s="259">
        <f t="shared" si="5"/>
        <v>1</v>
      </c>
    </row>
    <row r="92" spans="1:21" x14ac:dyDescent="0.3">
      <c r="A92" s="247" t="str">
        <f t="shared" si="3"/>
        <v>00VV07</v>
      </c>
      <c r="B92" s="248">
        <f t="shared" si="4"/>
        <v>7</v>
      </c>
      <c r="C92" s="266" t="s">
        <v>217</v>
      </c>
      <c r="D92" s="267" t="s">
        <v>231</v>
      </c>
      <c r="E92" s="266">
        <v>0</v>
      </c>
      <c r="F92" s="266">
        <v>0</v>
      </c>
      <c r="G92" s="266">
        <v>0</v>
      </c>
      <c r="H92" s="266">
        <v>0</v>
      </c>
      <c r="I92" s="266">
        <v>0</v>
      </c>
      <c r="J92" s="266">
        <v>0</v>
      </c>
      <c r="K92" s="266">
        <v>0</v>
      </c>
      <c r="L92" s="266">
        <v>0</v>
      </c>
      <c r="M92" s="266">
        <v>2</v>
      </c>
      <c r="N92" s="266">
        <v>0</v>
      </c>
      <c r="O92" s="266">
        <v>0</v>
      </c>
      <c r="P92" s="266">
        <v>2</v>
      </c>
      <c r="Q92" s="266">
        <v>0</v>
      </c>
      <c r="R92" s="266">
        <v>0</v>
      </c>
      <c r="S92" s="266">
        <v>0</v>
      </c>
      <c r="T92" s="268">
        <v>0</v>
      </c>
      <c r="U92" s="259">
        <f t="shared" si="5"/>
        <v>1</v>
      </c>
    </row>
    <row r="93" spans="1:21" x14ac:dyDescent="0.3">
      <c r="A93" s="247" t="str">
        <f t="shared" si="3"/>
        <v>00VV08</v>
      </c>
      <c r="B93" s="248">
        <f t="shared" si="4"/>
        <v>8</v>
      </c>
      <c r="C93" s="263" t="s">
        <v>217</v>
      </c>
      <c r="D93" s="264" t="s">
        <v>269</v>
      </c>
      <c r="E93" s="263">
        <v>0</v>
      </c>
      <c r="F93" s="263">
        <v>0</v>
      </c>
      <c r="G93" s="263">
        <v>0</v>
      </c>
      <c r="H93" s="263">
        <v>0</v>
      </c>
      <c r="I93" s="263">
        <v>0</v>
      </c>
      <c r="J93" s="263">
        <v>0</v>
      </c>
      <c r="K93" s="263">
        <v>0</v>
      </c>
      <c r="L93" s="263">
        <v>0</v>
      </c>
      <c r="M93" s="263">
        <v>1</v>
      </c>
      <c r="N93" s="263">
        <v>0</v>
      </c>
      <c r="O93" s="263">
        <v>0</v>
      </c>
      <c r="P93" s="263">
        <v>1</v>
      </c>
      <c r="Q93" s="263">
        <v>1</v>
      </c>
      <c r="R93" s="263">
        <v>0</v>
      </c>
      <c r="S93" s="263">
        <v>0</v>
      </c>
      <c r="T93" s="265">
        <v>1</v>
      </c>
      <c r="U93" s="259">
        <f t="shared" si="5"/>
        <v>0</v>
      </c>
    </row>
    <row r="94" spans="1:21" x14ac:dyDescent="0.3">
      <c r="A94" s="247" t="str">
        <f t="shared" si="3"/>
        <v>00ZN01</v>
      </c>
      <c r="B94" s="248">
        <f t="shared" si="4"/>
        <v>1</v>
      </c>
      <c r="C94" s="266" t="s">
        <v>147</v>
      </c>
      <c r="D94" s="267" t="s">
        <v>145</v>
      </c>
      <c r="E94" s="266">
        <v>12</v>
      </c>
      <c r="F94" s="266">
        <v>0</v>
      </c>
      <c r="G94" s="266">
        <v>0</v>
      </c>
      <c r="H94" s="266">
        <v>12</v>
      </c>
      <c r="I94" s="266">
        <v>5</v>
      </c>
      <c r="J94" s="266">
        <v>0</v>
      </c>
      <c r="K94" s="266">
        <v>0</v>
      </c>
      <c r="L94" s="266">
        <v>5</v>
      </c>
      <c r="M94" s="266">
        <v>6</v>
      </c>
      <c r="N94" s="266">
        <v>0</v>
      </c>
      <c r="O94" s="266">
        <v>0</v>
      </c>
      <c r="P94" s="266">
        <v>6</v>
      </c>
      <c r="Q94" s="266">
        <v>1</v>
      </c>
      <c r="R94" s="266">
        <v>0</v>
      </c>
      <c r="S94" s="266">
        <v>0</v>
      </c>
      <c r="T94" s="268">
        <v>1</v>
      </c>
      <c r="U94" s="259">
        <f t="shared" si="5"/>
        <v>1</v>
      </c>
    </row>
    <row r="95" spans="1:21" x14ac:dyDescent="0.3">
      <c r="A95" s="247" t="str">
        <f t="shared" si="3"/>
        <v>01AI01</v>
      </c>
      <c r="B95" s="248">
        <f t="shared" si="4"/>
        <v>1</v>
      </c>
      <c r="C95" s="263" t="s">
        <v>99</v>
      </c>
      <c r="D95" s="264" t="s">
        <v>302</v>
      </c>
      <c r="E95" s="263">
        <v>17</v>
      </c>
      <c r="F95" s="263">
        <v>0</v>
      </c>
      <c r="G95" s="263">
        <v>0</v>
      </c>
      <c r="H95" s="263">
        <v>17</v>
      </c>
      <c r="I95" s="263">
        <v>1</v>
      </c>
      <c r="J95" s="263">
        <v>0</v>
      </c>
      <c r="K95" s="263">
        <v>0</v>
      </c>
      <c r="L95" s="263">
        <v>1</v>
      </c>
      <c r="M95" s="263">
        <v>4</v>
      </c>
      <c r="N95" s="263">
        <v>0</v>
      </c>
      <c r="O95" s="263">
        <v>0</v>
      </c>
      <c r="P95" s="263">
        <v>4</v>
      </c>
      <c r="Q95" s="263">
        <v>1</v>
      </c>
      <c r="R95" s="263">
        <v>0</v>
      </c>
      <c r="S95" s="263">
        <v>0</v>
      </c>
      <c r="T95" s="265">
        <v>1</v>
      </c>
      <c r="U95" s="259">
        <f t="shared" si="5"/>
        <v>1</v>
      </c>
    </row>
    <row r="96" spans="1:21" x14ac:dyDescent="0.3">
      <c r="A96" s="247" t="str">
        <f t="shared" si="3"/>
        <v>01AI02</v>
      </c>
      <c r="B96" s="248">
        <f t="shared" si="4"/>
        <v>2</v>
      </c>
      <c r="C96" s="266" t="s">
        <v>99</v>
      </c>
      <c r="D96" s="267" t="s">
        <v>314</v>
      </c>
      <c r="E96" s="266">
        <v>0</v>
      </c>
      <c r="F96" s="266">
        <v>0</v>
      </c>
      <c r="G96" s="266">
        <v>0</v>
      </c>
      <c r="H96" s="266">
        <v>0</v>
      </c>
      <c r="I96" s="266">
        <v>0</v>
      </c>
      <c r="J96" s="266">
        <v>0</v>
      </c>
      <c r="K96" s="266">
        <v>0</v>
      </c>
      <c r="L96" s="266">
        <v>0</v>
      </c>
      <c r="M96" s="266">
        <v>0</v>
      </c>
      <c r="N96" s="266">
        <v>0</v>
      </c>
      <c r="O96" s="266">
        <v>0</v>
      </c>
      <c r="P96" s="266">
        <v>0</v>
      </c>
      <c r="Q96" s="266">
        <v>0</v>
      </c>
      <c r="R96" s="266">
        <v>0</v>
      </c>
      <c r="S96" s="266">
        <v>0</v>
      </c>
      <c r="T96" s="268">
        <v>0</v>
      </c>
      <c r="U96" s="259">
        <f t="shared" si="5"/>
        <v>0</v>
      </c>
    </row>
    <row r="97" spans="1:21" x14ac:dyDescent="0.3">
      <c r="A97" s="247" t="str">
        <f t="shared" si="3"/>
        <v>01AI03</v>
      </c>
      <c r="B97" s="248">
        <f t="shared" si="4"/>
        <v>3</v>
      </c>
      <c r="C97" s="266" t="s">
        <v>99</v>
      </c>
      <c r="D97" s="267" t="s">
        <v>350</v>
      </c>
      <c r="E97" s="266">
        <v>0</v>
      </c>
      <c r="F97" s="266">
        <v>0</v>
      </c>
      <c r="G97" s="266">
        <v>0</v>
      </c>
      <c r="H97" s="266">
        <v>0</v>
      </c>
      <c r="I97" s="266">
        <v>0</v>
      </c>
      <c r="J97" s="266">
        <v>0</v>
      </c>
      <c r="K97" s="266">
        <v>0</v>
      </c>
      <c r="L97" s="266">
        <v>0</v>
      </c>
      <c r="M97" s="266">
        <v>0</v>
      </c>
      <c r="N97" s="266">
        <v>0</v>
      </c>
      <c r="O97" s="266">
        <v>0</v>
      </c>
      <c r="P97" s="266">
        <v>0</v>
      </c>
      <c r="Q97" s="266">
        <v>0</v>
      </c>
      <c r="R97" s="266">
        <v>0</v>
      </c>
      <c r="S97" s="266">
        <v>0</v>
      </c>
      <c r="T97" s="268">
        <v>0</v>
      </c>
      <c r="U97" s="259">
        <f t="shared" si="5"/>
        <v>0</v>
      </c>
    </row>
    <row r="98" spans="1:21" x14ac:dyDescent="0.3">
      <c r="A98" s="247" t="str">
        <f t="shared" si="3"/>
        <v>01AJ01</v>
      </c>
      <c r="B98" s="248">
        <f t="shared" si="4"/>
        <v>1</v>
      </c>
      <c r="C98" s="263" t="s">
        <v>100</v>
      </c>
      <c r="D98" s="264" t="s">
        <v>161</v>
      </c>
      <c r="E98" s="263">
        <v>0</v>
      </c>
      <c r="F98" s="263">
        <v>0</v>
      </c>
      <c r="G98" s="263">
        <v>0</v>
      </c>
      <c r="H98" s="263">
        <v>0</v>
      </c>
      <c r="I98" s="263">
        <v>0</v>
      </c>
      <c r="J98" s="263">
        <v>0</v>
      </c>
      <c r="K98" s="263">
        <v>0</v>
      </c>
      <c r="L98" s="263">
        <v>0</v>
      </c>
      <c r="M98" s="263">
        <v>0</v>
      </c>
      <c r="N98" s="263">
        <v>0</v>
      </c>
      <c r="O98" s="263">
        <v>0</v>
      </c>
      <c r="P98" s="263">
        <v>0</v>
      </c>
      <c r="Q98" s="263">
        <v>1</v>
      </c>
      <c r="R98" s="263">
        <v>0</v>
      </c>
      <c r="S98" s="263">
        <v>0</v>
      </c>
      <c r="T98" s="265">
        <v>1</v>
      </c>
      <c r="U98" s="259">
        <f t="shared" si="5"/>
        <v>0</v>
      </c>
    </row>
    <row r="99" spans="1:21" x14ac:dyDescent="0.3">
      <c r="A99" s="247" t="str">
        <f t="shared" si="3"/>
        <v>01AJ02</v>
      </c>
      <c r="B99" s="248">
        <f t="shared" si="4"/>
        <v>2</v>
      </c>
      <c r="C99" s="266" t="s">
        <v>100</v>
      </c>
      <c r="D99" s="267" t="s">
        <v>210</v>
      </c>
      <c r="E99" s="266">
        <v>4</v>
      </c>
      <c r="F99" s="266">
        <v>0</v>
      </c>
      <c r="G99" s="266">
        <v>0</v>
      </c>
      <c r="H99" s="266">
        <v>4</v>
      </c>
      <c r="I99" s="266">
        <v>1</v>
      </c>
      <c r="J99" s="266">
        <v>0</v>
      </c>
      <c r="K99" s="266">
        <v>0</v>
      </c>
      <c r="L99" s="266">
        <v>1</v>
      </c>
      <c r="M99" s="266">
        <v>1</v>
      </c>
      <c r="N99" s="266">
        <v>0</v>
      </c>
      <c r="O99" s="266">
        <v>0</v>
      </c>
      <c r="P99" s="266">
        <v>1</v>
      </c>
      <c r="Q99" s="266">
        <v>2</v>
      </c>
      <c r="R99" s="266">
        <v>0</v>
      </c>
      <c r="S99" s="266">
        <v>0</v>
      </c>
      <c r="T99" s="268">
        <v>2</v>
      </c>
      <c r="U99" s="259">
        <f t="shared" si="5"/>
        <v>1</v>
      </c>
    </row>
    <row r="100" spans="1:21" x14ac:dyDescent="0.3">
      <c r="A100" s="247" t="str">
        <f t="shared" si="3"/>
        <v>01AJ03</v>
      </c>
      <c r="B100" s="248">
        <f t="shared" si="4"/>
        <v>3</v>
      </c>
      <c r="C100" s="266" t="s">
        <v>100</v>
      </c>
      <c r="D100" s="267" t="s">
        <v>345</v>
      </c>
      <c r="E100" s="266">
        <v>0</v>
      </c>
      <c r="F100" s="266">
        <v>0</v>
      </c>
      <c r="G100" s="266">
        <v>0</v>
      </c>
      <c r="H100" s="266">
        <v>0</v>
      </c>
      <c r="I100" s="266">
        <v>0</v>
      </c>
      <c r="J100" s="266">
        <v>0</v>
      </c>
      <c r="K100" s="266">
        <v>0</v>
      </c>
      <c r="L100" s="266">
        <v>0</v>
      </c>
      <c r="M100" s="266">
        <v>0</v>
      </c>
      <c r="N100" s="266">
        <v>0</v>
      </c>
      <c r="O100" s="266">
        <v>0</v>
      </c>
      <c r="P100" s="266">
        <v>0</v>
      </c>
      <c r="Q100" s="266">
        <v>0</v>
      </c>
      <c r="R100" s="266">
        <v>0</v>
      </c>
      <c r="S100" s="266">
        <v>0</v>
      </c>
      <c r="T100" s="268">
        <v>0</v>
      </c>
      <c r="U100" s="259">
        <f t="shared" si="5"/>
        <v>0</v>
      </c>
    </row>
    <row r="101" spans="1:21" x14ac:dyDescent="0.3">
      <c r="A101" s="247" t="str">
        <f t="shared" si="3"/>
        <v>01CN01</v>
      </c>
      <c r="B101" s="248">
        <f t="shared" si="4"/>
        <v>1</v>
      </c>
      <c r="C101" s="263" t="s">
        <v>148</v>
      </c>
      <c r="D101" s="264" t="s">
        <v>145</v>
      </c>
      <c r="E101" s="263">
        <v>8</v>
      </c>
      <c r="F101" s="263">
        <v>0</v>
      </c>
      <c r="G101" s="263">
        <v>0</v>
      </c>
      <c r="H101" s="263">
        <v>8</v>
      </c>
      <c r="I101" s="263">
        <v>0</v>
      </c>
      <c r="J101" s="263">
        <v>0</v>
      </c>
      <c r="K101" s="263">
        <v>0</v>
      </c>
      <c r="L101" s="263">
        <v>0</v>
      </c>
      <c r="M101" s="263">
        <v>0</v>
      </c>
      <c r="N101" s="263">
        <v>0</v>
      </c>
      <c r="O101" s="263">
        <v>0</v>
      </c>
      <c r="P101" s="263">
        <v>0</v>
      </c>
      <c r="Q101" s="263">
        <v>1</v>
      </c>
      <c r="R101" s="263">
        <v>0</v>
      </c>
      <c r="S101" s="263">
        <v>0</v>
      </c>
      <c r="T101" s="265">
        <v>1</v>
      </c>
      <c r="U101" s="259">
        <f t="shared" si="5"/>
        <v>1</v>
      </c>
    </row>
    <row r="102" spans="1:21" x14ac:dyDescent="0.3">
      <c r="A102" s="247" t="str">
        <f t="shared" si="3"/>
        <v>01FX01</v>
      </c>
      <c r="B102" s="248">
        <f t="shared" si="4"/>
        <v>1</v>
      </c>
      <c r="C102" s="266" t="s">
        <v>141</v>
      </c>
      <c r="D102" s="267" t="s">
        <v>341</v>
      </c>
      <c r="E102" s="266">
        <v>0</v>
      </c>
      <c r="F102" s="266">
        <v>0</v>
      </c>
      <c r="G102" s="266">
        <v>0</v>
      </c>
      <c r="H102" s="266">
        <v>0</v>
      </c>
      <c r="I102" s="266">
        <v>0</v>
      </c>
      <c r="J102" s="266">
        <v>0</v>
      </c>
      <c r="K102" s="266">
        <v>0</v>
      </c>
      <c r="L102" s="266">
        <v>0</v>
      </c>
      <c r="M102" s="266">
        <v>0</v>
      </c>
      <c r="N102" s="266">
        <v>0</v>
      </c>
      <c r="O102" s="266">
        <v>0</v>
      </c>
      <c r="P102" s="266">
        <v>0</v>
      </c>
      <c r="Q102" s="266">
        <v>0</v>
      </c>
      <c r="R102" s="266">
        <v>0</v>
      </c>
      <c r="S102" s="266">
        <v>0</v>
      </c>
      <c r="T102" s="268">
        <v>0</v>
      </c>
      <c r="U102" s="259">
        <f t="shared" si="5"/>
        <v>0</v>
      </c>
    </row>
    <row r="103" spans="1:21" x14ac:dyDescent="0.3">
      <c r="A103" s="247" t="str">
        <f t="shared" si="3"/>
        <v>01FX02</v>
      </c>
      <c r="B103" s="248">
        <f t="shared" si="4"/>
        <v>2</v>
      </c>
      <c r="C103" s="263" t="s">
        <v>141</v>
      </c>
      <c r="D103" s="264" t="s">
        <v>345</v>
      </c>
      <c r="E103" s="263">
        <v>0</v>
      </c>
      <c r="F103" s="263">
        <v>0</v>
      </c>
      <c r="G103" s="263">
        <v>0</v>
      </c>
      <c r="H103" s="263">
        <v>0</v>
      </c>
      <c r="I103" s="263">
        <v>0</v>
      </c>
      <c r="J103" s="263">
        <v>0</v>
      </c>
      <c r="K103" s="263">
        <v>0</v>
      </c>
      <c r="L103" s="263">
        <v>0</v>
      </c>
      <c r="M103" s="263">
        <v>0</v>
      </c>
      <c r="N103" s="263">
        <v>0</v>
      </c>
      <c r="O103" s="263">
        <v>0</v>
      </c>
      <c r="P103" s="263">
        <v>0</v>
      </c>
      <c r="Q103" s="263">
        <v>0</v>
      </c>
      <c r="R103" s="263">
        <v>0</v>
      </c>
      <c r="S103" s="263">
        <v>0</v>
      </c>
      <c r="T103" s="265">
        <v>0</v>
      </c>
      <c r="U103" s="259">
        <f t="shared" si="5"/>
        <v>0</v>
      </c>
    </row>
    <row r="104" spans="1:21" x14ac:dyDescent="0.3">
      <c r="A104" s="247" t="str">
        <f t="shared" si="3"/>
        <v>01FX03</v>
      </c>
      <c r="B104" s="248">
        <f t="shared" si="4"/>
        <v>3</v>
      </c>
      <c r="C104" s="263" t="s">
        <v>141</v>
      </c>
      <c r="D104" s="264" t="s">
        <v>350</v>
      </c>
      <c r="E104" s="263">
        <v>0</v>
      </c>
      <c r="F104" s="263">
        <v>2</v>
      </c>
      <c r="G104" s="263">
        <v>0</v>
      </c>
      <c r="H104" s="263">
        <v>2</v>
      </c>
      <c r="I104" s="263">
        <v>0</v>
      </c>
      <c r="J104" s="263">
        <v>1</v>
      </c>
      <c r="K104" s="263">
        <v>0</v>
      </c>
      <c r="L104" s="263">
        <v>1</v>
      </c>
      <c r="M104" s="263">
        <v>1</v>
      </c>
      <c r="N104" s="263">
        <v>1</v>
      </c>
      <c r="O104" s="263">
        <v>1</v>
      </c>
      <c r="P104" s="263">
        <v>3</v>
      </c>
      <c r="Q104" s="263">
        <v>1</v>
      </c>
      <c r="R104" s="263">
        <v>0</v>
      </c>
      <c r="S104" s="263">
        <v>0</v>
      </c>
      <c r="T104" s="265">
        <v>1</v>
      </c>
      <c r="U104" s="259">
        <f t="shared" si="5"/>
        <v>1</v>
      </c>
    </row>
    <row r="105" spans="1:21" x14ac:dyDescent="0.3">
      <c r="A105" s="247" t="str">
        <f t="shared" si="3"/>
        <v>01FX04</v>
      </c>
      <c r="B105" s="248">
        <f t="shared" si="4"/>
        <v>4</v>
      </c>
      <c r="C105" s="266" t="s">
        <v>141</v>
      </c>
      <c r="D105" s="267" t="s">
        <v>373</v>
      </c>
      <c r="E105" s="266">
        <v>1</v>
      </c>
      <c r="F105" s="266">
        <v>0</v>
      </c>
      <c r="G105" s="266">
        <v>0</v>
      </c>
      <c r="H105" s="266">
        <v>1</v>
      </c>
      <c r="I105" s="266">
        <v>0</v>
      </c>
      <c r="J105" s="266">
        <v>0</v>
      </c>
      <c r="K105" s="266">
        <v>0</v>
      </c>
      <c r="L105" s="266">
        <v>0</v>
      </c>
      <c r="M105" s="266">
        <v>0</v>
      </c>
      <c r="N105" s="266">
        <v>0</v>
      </c>
      <c r="O105" s="266">
        <v>0</v>
      </c>
      <c r="P105" s="266">
        <v>0</v>
      </c>
      <c r="Q105" s="266">
        <v>1</v>
      </c>
      <c r="R105" s="266">
        <v>0</v>
      </c>
      <c r="S105" s="266">
        <v>0</v>
      </c>
      <c r="T105" s="268">
        <v>1</v>
      </c>
      <c r="U105" s="259">
        <f t="shared" si="5"/>
        <v>0</v>
      </c>
    </row>
    <row r="106" spans="1:21" x14ac:dyDescent="0.3">
      <c r="A106" s="247" t="str">
        <f t="shared" si="3"/>
        <v>01GF01</v>
      </c>
      <c r="B106" s="248">
        <f t="shared" si="4"/>
        <v>1</v>
      </c>
      <c r="C106" s="263" t="s">
        <v>183</v>
      </c>
      <c r="D106" s="264" t="s">
        <v>200</v>
      </c>
      <c r="E106" s="263">
        <v>1</v>
      </c>
      <c r="F106" s="263">
        <v>0</v>
      </c>
      <c r="G106" s="263">
        <v>0</v>
      </c>
      <c r="H106" s="263">
        <v>1</v>
      </c>
      <c r="I106" s="263">
        <v>0</v>
      </c>
      <c r="J106" s="263">
        <v>0</v>
      </c>
      <c r="K106" s="263">
        <v>0</v>
      </c>
      <c r="L106" s="263">
        <v>0</v>
      </c>
      <c r="M106" s="263">
        <v>2</v>
      </c>
      <c r="N106" s="263">
        <v>0</v>
      </c>
      <c r="O106" s="263">
        <v>0</v>
      </c>
      <c r="P106" s="263">
        <v>2</v>
      </c>
      <c r="Q106" s="263">
        <v>0</v>
      </c>
      <c r="R106" s="263">
        <v>0</v>
      </c>
      <c r="S106" s="263">
        <v>0</v>
      </c>
      <c r="T106" s="265">
        <v>0</v>
      </c>
      <c r="U106" s="259">
        <f t="shared" si="5"/>
        <v>1</v>
      </c>
    </row>
    <row r="107" spans="1:21" x14ac:dyDescent="0.3">
      <c r="A107" s="247" t="str">
        <f t="shared" si="3"/>
        <v>01JE01</v>
      </c>
      <c r="B107" s="248">
        <f t="shared" si="4"/>
        <v>1</v>
      </c>
      <c r="C107" s="266" t="s">
        <v>198</v>
      </c>
      <c r="D107" s="267" t="s">
        <v>195</v>
      </c>
      <c r="E107" s="266">
        <v>0</v>
      </c>
      <c r="F107" s="266">
        <v>0</v>
      </c>
      <c r="G107" s="266">
        <v>0</v>
      </c>
      <c r="H107" s="266">
        <v>0</v>
      </c>
      <c r="I107" s="266">
        <v>0</v>
      </c>
      <c r="J107" s="266">
        <v>0</v>
      </c>
      <c r="K107" s="266">
        <v>0</v>
      </c>
      <c r="L107" s="266">
        <v>0</v>
      </c>
      <c r="M107" s="266">
        <v>1</v>
      </c>
      <c r="N107" s="266">
        <v>0</v>
      </c>
      <c r="O107" s="266">
        <v>0</v>
      </c>
      <c r="P107" s="266">
        <v>1</v>
      </c>
      <c r="Q107" s="266">
        <v>0</v>
      </c>
      <c r="R107" s="266">
        <v>0</v>
      </c>
      <c r="S107" s="266">
        <v>0</v>
      </c>
      <c r="T107" s="268">
        <v>0</v>
      </c>
      <c r="U107" s="259">
        <f t="shared" si="5"/>
        <v>1</v>
      </c>
    </row>
    <row r="108" spans="1:21" x14ac:dyDescent="0.3">
      <c r="A108" s="247" t="str">
        <f t="shared" si="3"/>
        <v>01JE02</v>
      </c>
      <c r="B108" s="248">
        <f t="shared" si="4"/>
        <v>2</v>
      </c>
      <c r="C108" s="266" t="s">
        <v>198</v>
      </c>
      <c r="D108" s="267" t="s">
        <v>200</v>
      </c>
      <c r="E108" s="266">
        <v>0</v>
      </c>
      <c r="F108" s="266">
        <v>0</v>
      </c>
      <c r="G108" s="266">
        <v>0</v>
      </c>
      <c r="H108" s="266">
        <v>0</v>
      </c>
      <c r="I108" s="266">
        <v>0</v>
      </c>
      <c r="J108" s="266">
        <v>0</v>
      </c>
      <c r="K108" s="266">
        <v>0</v>
      </c>
      <c r="L108" s="266">
        <v>0</v>
      </c>
      <c r="M108" s="266">
        <v>0</v>
      </c>
      <c r="N108" s="266">
        <v>0</v>
      </c>
      <c r="O108" s="266">
        <v>0</v>
      </c>
      <c r="P108" s="266">
        <v>0</v>
      </c>
      <c r="Q108" s="266">
        <v>0</v>
      </c>
      <c r="R108" s="266">
        <v>0</v>
      </c>
      <c r="S108" s="266">
        <v>0</v>
      </c>
      <c r="T108" s="268">
        <v>0</v>
      </c>
      <c r="U108" s="259">
        <f t="shared" si="5"/>
        <v>0</v>
      </c>
    </row>
    <row r="109" spans="1:21" x14ac:dyDescent="0.3">
      <c r="A109" s="247" t="str">
        <f t="shared" si="3"/>
        <v>01JE03</v>
      </c>
      <c r="B109" s="248">
        <f t="shared" si="4"/>
        <v>3</v>
      </c>
      <c r="C109" s="263" t="s">
        <v>198</v>
      </c>
      <c r="D109" s="264" t="s">
        <v>206</v>
      </c>
      <c r="E109" s="263">
        <v>0</v>
      </c>
      <c r="F109" s="263">
        <v>0</v>
      </c>
      <c r="G109" s="263">
        <v>0</v>
      </c>
      <c r="H109" s="263">
        <v>0</v>
      </c>
      <c r="I109" s="263">
        <v>0</v>
      </c>
      <c r="J109" s="263">
        <v>0</v>
      </c>
      <c r="K109" s="263">
        <v>0</v>
      </c>
      <c r="L109" s="263">
        <v>0</v>
      </c>
      <c r="M109" s="263">
        <v>1</v>
      </c>
      <c r="N109" s="263">
        <v>0</v>
      </c>
      <c r="O109" s="263">
        <v>0</v>
      </c>
      <c r="P109" s="263">
        <v>1</v>
      </c>
      <c r="Q109" s="263">
        <v>0</v>
      </c>
      <c r="R109" s="263">
        <v>0</v>
      </c>
      <c r="S109" s="263">
        <v>0</v>
      </c>
      <c r="T109" s="265">
        <v>0</v>
      </c>
      <c r="U109" s="259">
        <f t="shared" si="5"/>
        <v>1</v>
      </c>
    </row>
    <row r="110" spans="1:21" x14ac:dyDescent="0.3">
      <c r="A110" s="247" t="str">
        <f t="shared" si="3"/>
        <v>01JE04</v>
      </c>
      <c r="B110" s="248">
        <f t="shared" si="4"/>
        <v>4</v>
      </c>
      <c r="C110" s="263" t="s">
        <v>198</v>
      </c>
      <c r="D110" s="264" t="s">
        <v>213</v>
      </c>
      <c r="E110" s="263">
        <v>2</v>
      </c>
      <c r="F110" s="263">
        <v>0</v>
      </c>
      <c r="G110" s="263">
        <v>0</v>
      </c>
      <c r="H110" s="263">
        <v>2</v>
      </c>
      <c r="I110" s="263">
        <v>0</v>
      </c>
      <c r="J110" s="263">
        <v>0</v>
      </c>
      <c r="K110" s="263">
        <v>0</v>
      </c>
      <c r="L110" s="263">
        <v>0</v>
      </c>
      <c r="M110" s="263">
        <v>4</v>
      </c>
      <c r="N110" s="263">
        <v>1</v>
      </c>
      <c r="O110" s="263">
        <v>0</v>
      </c>
      <c r="P110" s="263">
        <v>5</v>
      </c>
      <c r="Q110" s="263">
        <v>0</v>
      </c>
      <c r="R110" s="263">
        <v>0</v>
      </c>
      <c r="S110" s="263">
        <v>0</v>
      </c>
      <c r="T110" s="265">
        <v>0</v>
      </c>
      <c r="U110" s="259">
        <f t="shared" si="5"/>
        <v>1</v>
      </c>
    </row>
    <row r="111" spans="1:21" x14ac:dyDescent="0.3">
      <c r="A111" s="247" t="str">
        <f t="shared" si="3"/>
        <v>01JH01</v>
      </c>
      <c r="B111" s="248">
        <f t="shared" si="4"/>
        <v>1</v>
      </c>
      <c r="C111" s="263" t="s">
        <v>149</v>
      </c>
      <c r="D111" s="264" t="s">
        <v>120</v>
      </c>
      <c r="E111" s="263">
        <v>0</v>
      </c>
      <c r="F111" s="263">
        <v>0</v>
      </c>
      <c r="G111" s="263">
        <v>0</v>
      </c>
      <c r="H111" s="263">
        <v>0</v>
      </c>
      <c r="I111" s="263">
        <v>0</v>
      </c>
      <c r="J111" s="263">
        <v>0</v>
      </c>
      <c r="K111" s="263">
        <v>0</v>
      </c>
      <c r="L111" s="263">
        <v>0</v>
      </c>
      <c r="M111" s="263">
        <v>0</v>
      </c>
      <c r="N111" s="263">
        <v>0</v>
      </c>
      <c r="O111" s="263">
        <v>0</v>
      </c>
      <c r="P111" s="263">
        <v>0</v>
      </c>
      <c r="Q111" s="263">
        <v>1</v>
      </c>
      <c r="R111" s="263">
        <v>0</v>
      </c>
      <c r="S111" s="263">
        <v>0</v>
      </c>
      <c r="T111" s="265">
        <v>1</v>
      </c>
      <c r="U111" s="259">
        <f t="shared" si="5"/>
        <v>0</v>
      </c>
    </row>
    <row r="112" spans="1:21" x14ac:dyDescent="0.3">
      <c r="A112" s="247" t="str">
        <f t="shared" si="3"/>
        <v>01JH02</v>
      </c>
      <c r="B112" s="248">
        <f t="shared" si="4"/>
        <v>2</v>
      </c>
      <c r="C112" s="263" t="s">
        <v>149</v>
      </c>
      <c r="D112" s="264" t="s">
        <v>187</v>
      </c>
      <c r="E112" s="263">
        <v>1</v>
      </c>
      <c r="F112" s="263">
        <v>0</v>
      </c>
      <c r="G112" s="263">
        <v>0</v>
      </c>
      <c r="H112" s="263">
        <v>1</v>
      </c>
      <c r="I112" s="263">
        <v>0</v>
      </c>
      <c r="J112" s="263">
        <v>0</v>
      </c>
      <c r="K112" s="263">
        <v>0</v>
      </c>
      <c r="L112" s="263">
        <v>0</v>
      </c>
      <c r="M112" s="263">
        <v>0</v>
      </c>
      <c r="N112" s="263">
        <v>0</v>
      </c>
      <c r="O112" s="263">
        <v>0</v>
      </c>
      <c r="P112" s="263">
        <v>0</v>
      </c>
      <c r="Q112" s="263">
        <v>0</v>
      </c>
      <c r="R112" s="263">
        <v>0</v>
      </c>
      <c r="S112" s="263">
        <v>0</v>
      </c>
      <c r="T112" s="265">
        <v>0</v>
      </c>
      <c r="U112" s="259">
        <f t="shared" si="5"/>
        <v>1</v>
      </c>
    </row>
    <row r="113" spans="1:21" x14ac:dyDescent="0.3">
      <c r="A113" s="247" t="str">
        <f t="shared" si="3"/>
        <v>01JH03</v>
      </c>
      <c r="B113" s="248">
        <f t="shared" si="4"/>
        <v>3</v>
      </c>
      <c r="C113" s="263" t="s">
        <v>149</v>
      </c>
      <c r="D113" s="264" t="s">
        <v>190</v>
      </c>
      <c r="E113" s="263">
        <v>1</v>
      </c>
      <c r="F113" s="263">
        <v>0</v>
      </c>
      <c r="G113" s="263">
        <v>0</v>
      </c>
      <c r="H113" s="263">
        <v>1</v>
      </c>
      <c r="I113" s="263">
        <v>0</v>
      </c>
      <c r="J113" s="263">
        <v>0</v>
      </c>
      <c r="K113" s="263">
        <v>0</v>
      </c>
      <c r="L113" s="263">
        <v>0</v>
      </c>
      <c r="M113" s="263">
        <v>1</v>
      </c>
      <c r="N113" s="263">
        <v>0</v>
      </c>
      <c r="O113" s="263">
        <v>0</v>
      </c>
      <c r="P113" s="263">
        <v>1</v>
      </c>
      <c r="Q113" s="263">
        <v>0</v>
      </c>
      <c r="R113" s="263">
        <v>0</v>
      </c>
      <c r="S113" s="263">
        <v>0</v>
      </c>
      <c r="T113" s="265">
        <v>0</v>
      </c>
      <c r="U113" s="259">
        <f t="shared" si="5"/>
        <v>1</v>
      </c>
    </row>
    <row r="114" spans="1:21" x14ac:dyDescent="0.3">
      <c r="A114" s="247" t="str">
        <f t="shared" si="3"/>
        <v>01JH04</v>
      </c>
      <c r="B114" s="248">
        <f t="shared" si="4"/>
        <v>4</v>
      </c>
      <c r="C114" s="263" t="s">
        <v>149</v>
      </c>
      <c r="D114" s="264" t="s">
        <v>195</v>
      </c>
      <c r="E114" s="263">
        <v>2</v>
      </c>
      <c r="F114" s="263">
        <v>0</v>
      </c>
      <c r="G114" s="263">
        <v>0</v>
      </c>
      <c r="H114" s="263">
        <v>2</v>
      </c>
      <c r="I114" s="263">
        <v>4</v>
      </c>
      <c r="J114" s="263">
        <v>0</v>
      </c>
      <c r="K114" s="263">
        <v>0</v>
      </c>
      <c r="L114" s="263">
        <v>4</v>
      </c>
      <c r="M114" s="263">
        <v>1</v>
      </c>
      <c r="N114" s="263">
        <v>0</v>
      </c>
      <c r="O114" s="263">
        <v>0</v>
      </c>
      <c r="P114" s="263">
        <v>1</v>
      </c>
      <c r="Q114" s="263">
        <v>0</v>
      </c>
      <c r="R114" s="263">
        <v>0</v>
      </c>
      <c r="S114" s="263">
        <v>0</v>
      </c>
      <c r="T114" s="265">
        <v>0</v>
      </c>
      <c r="U114" s="259">
        <f t="shared" si="5"/>
        <v>0</v>
      </c>
    </row>
    <row r="115" spans="1:21" x14ac:dyDescent="0.3">
      <c r="A115" s="247" t="str">
        <f t="shared" si="3"/>
        <v>01JH05</v>
      </c>
      <c r="B115" s="248">
        <f t="shared" si="4"/>
        <v>5</v>
      </c>
      <c r="C115" s="266" t="s">
        <v>149</v>
      </c>
      <c r="D115" s="267" t="s">
        <v>237</v>
      </c>
      <c r="E115" s="266">
        <v>0</v>
      </c>
      <c r="F115" s="266">
        <v>0</v>
      </c>
      <c r="G115" s="266">
        <v>0</v>
      </c>
      <c r="H115" s="266">
        <v>0</v>
      </c>
      <c r="I115" s="266">
        <v>0</v>
      </c>
      <c r="J115" s="266">
        <v>0</v>
      </c>
      <c r="K115" s="266">
        <v>0</v>
      </c>
      <c r="L115" s="266">
        <v>0</v>
      </c>
      <c r="M115" s="266">
        <v>0</v>
      </c>
      <c r="N115" s="266">
        <v>0</v>
      </c>
      <c r="O115" s="266">
        <v>0</v>
      </c>
      <c r="P115" s="266">
        <v>0</v>
      </c>
      <c r="Q115" s="266">
        <v>1</v>
      </c>
      <c r="R115" s="266">
        <v>0</v>
      </c>
      <c r="S115" s="266">
        <v>0</v>
      </c>
      <c r="T115" s="268">
        <v>1</v>
      </c>
      <c r="U115" s="259">
        <f t="shared" si="5"/>
        <v>0</v>
      </c>
    </row>
    <row r="116" spans="1:21" x14ac:dyDescent="0.3">
      <c r="A116" s="247" t="str">
        <f t="shared" si="3"/>
        <v>01JH06</v>
      </c>
      <c r="B116" s="248">
        <f t="shared" si="4"/>
        <v>6</v>
      </c>
      <c r="C116" s="266" t="s">
        <v>149</v>
      </c>
      <c r="D116" s="267" t="s">
        <v>366</v>
      </c>
      <c r="E116" s="266">
        <v>0</v>
      </c>
      <c r="F116" s="266">
        <v>0</v>
      </c>
      <c r="G116" s="266">
        <v>0</v>
      </c>
      <c r="H116" s="266">
        <v>0</v>
      </c>
      <c r="I116" s="266">
        <v>0</v>
      </c>
      <c r="J116" s="266">
        <v>0</v>
      </c>
      <c r="K116" s="266">
        <v>0</v>
      </c>
      <c r="L116" s="266">
        <v>0</v>
      </c>
      <c r="M116" s="266">
        <v>0</v>
      </c>
      <c r="N116" s="266">
        <v>0</v>
      </c>
      <c r="O116" s="266">
        <v>0</v>
      </c>
      <c r="P116" s="266">
        <v>0</v>
      </c>
      <c r="Q116" s="266">
        <v>1</v>
      </c>
      <c r="R116" s="266">
        <v>0</v>
      </c>
      <c r="S116" s="266">
        <v>0</v>
      </c>
      <c r="T116" s="268">
        <v>1</v>
      </c>
      <c r="U116" s="259">
        <f t="shared" si="5"/>
        <v>0</v>
      </c>
    </row>
    <row r="117" spans="1:21" x14ac:dyDescent="0.3">
      <c r="A117" s="247" t="str">
        <f t="shared" si="3"/>
        <v>01KX01</v>
      </c>
      <c r="B117" s="248">
        <f t="shared" si="4"/>
        <v>1</v>
      </c>
      <c r="C117" s="263" t="s">
        <v>256</v>
      </c>
      <c r="D117" s="264" t="s">
        <v>259</v>
      </c>
      <c r="E117" s="263">
        <v>1</v>
      </c>
      <c r="F117" s="263">
        <v>0</v>
      </c>
      <c r="G117" s="263">
        <v>0</v>
      </c>
      <c r="H117" s="263">
        <v>1</v>
      </c>
      <c r="I117" s="263">
        <v>0</v>
      </c>
      <c r="J117" s="263">
        <v>0</v>
      </c>
      <c r="K117" s="263">
        <v>0</v>
      </c>
      <c r="L117" s="263">
        <v>0</v>
      </c>
      <c r="M117" s="263">
        <v>2</v>
      </c>
      <c r="N117" s="263">
        <v>0</v>
      </c>
      <c r="O117" s="263">
        <v>0</v>
      </c>
      <c r="P117" s="263">
        <v>2</v>
      </c>
      <c r="Q117" s="263">
        <v>1</v>
      </c>
      <c r="R117" s="263">
        <v>0</v>
      </c>
      <c r="S117" s="263">
        <v>0</v>
      </c>
      <c r="T117" s="265">
        <v>1</v>
      </c>
      <c r="U117" s="259">
        <f t="shared" si="5"/>
        <v>1</v>
      </c>
    </row>
    <row r="118" spans="1:21" x14ac:dyDescent="0.3">
      <c r="A118" s="247" t="str">
        <f t="shared" si="3"/>
        <v>01KX02</v>
      </c>
      <c r="B118" s="248">
        <f t="shared" si="4"/>
        <v>2</v>
      </c>
      <c r="C118" s="266" t="s">
        <v>256</v>
      </c>
      <c r="D118" s="267" t="s">
        <v>262</v>
      </c>
      <c r="E118" s="266">
        <v>1</v>
      </c>
      <c r="F118" s="266">
        <v>0</v>
      </c>
      <c r="G118" s="266">
        <v>0</v>
      </c>
      <c r="H118" s="266">
        <v>1</v>
      </c>
      <c r="I118" s="266">
        <v>0</v>
      </c>
      <c r="J118" s="266">
        <v>0</v>
      </c>
      <c r="K118" s="266">
        <v>0</v>
      </c>
      <c r="L118" s="266">
        <v>0</v>
      </c>
      <c r="M118" s="266">
        <v>0</v>
      </c>
      <c r="N118" s="266">
        <v>0</v>
      </c>
      <c r="O118" s="266">
        <v>0</v>
      </c>
      <c r="P118" s="266">
        <v>0</v>
      </c>
      <c r="Q118" s="266">
        <v>0</v>
      </c>
      <c r="R118" s="266">
        <v>0</v>
      </c>
      <c r="S118" s="266">
        <v>0</v>
      </c>
      <c r="T118" s="268">
        <v>0</v>
      </c>
      <c r="U118" s="259">
        <f t="shared" si="5"/>
        <v>1</v>
      </c>
    </row>
    <row r="119" spans="1:21" x14ac:dyDescent="0.3">
      <c r="A119" s="247" t="str">
        <f t="shared" si="3"/>
        <v>01LB01</v>
      </c>
      <c r="B119" s="248">
        <f t="shared" si="4"/>
        <v>1</v>
      </c>
      <c r="C119" s="263" t="s">
        <v>243</v>
      </c>
      <c r="D119" s="264" t="s">
        <v>237</v>
      </c>
      <c r="E119" s="263">
        <v>0</v>
      </c>
      <c r="F119" s="263">
        <v>1</v>
      </c>
      <c r="G119" s="263">
        <v>0</v>
      </c>
      <c r="H119" s="263">
        <v>1</v>
      </c>
      <c r="I119" s="263">
        <v>0</v>
      </c>
      <c r="J119" s="263">
        <v>0</v>
      </c>
      <c r="K119" s="263">
        <v>0</v>
      </c>
      <c r="L119" s="263">
        <v>0</v>
      </c>
      <c r="M119" s="263">
        <v>0</v>
      </c>
      <c r="N119" s="263">
        <v>0</v>
      </c>
      <c r="O119" s="263">
        <v>0</v>
      </c>
      <c r="P119" s="263">
        <v>0</v>
      </c>
      <c r="Q119" s="263">
        <v>0</v>
      </c>
      <c r="R119" s="263">
        <v>0</v>
      </c>
      <c r="S119" s="263">
        <v>0</v>
      </c>
      <c r="T119" s="265">
        <v>0</v>
      </c>
      <c r="U119" s="259">
        <f t="shared" si="5"/>
        <v>1</v>
      </c>
    </row>
    <row r="120" spans="1:21" x14ac:dyDescent="0.3">
      <c r="A120" s="247" t="str">
        <f t="shared" si="3"/>
        <v>01LB02</v>
      </c>
      <c r="B120" s="248">
        <f t="shared" si="4"/>
        <v>2</v>
      </c>
      <c r="C120" s="266" t="s">
        <v>243</v>
      </c>
      <c r="D120" s="267" t="s">
        <v>239</v>
      </c>
      <c r="E120" s="266">
        <v>2</v>
      </c>
      <c r="F120" s="266">
        <v>0</v>
      </c>
      <c r="G120" s="266">
        <v>0</v>
      </c>
      <c r="H120" s="266">
        <v>2</v>
      </c>
      <c r="I120" s="266">
        <v>0</v>
      </c>
      <c r="J120" s="266">
        <v>0</v>
      </c>
      <c r="K120" s="266">
        <v>0</v>
      </c>
      <c r="L120" s="266">
        <v>0</v>
      </c>
      <c r="M120" s="266">
        <v>0</v>
      </c>
      <c r="N120" s="266">
        <v>0</v>
      </c>
      <c r="O120" s="266">
        <v>0</v>
      </c>
      <c r="P120" s="266">
        <v>0</v>
      </c>
      <c r="Q120" s="266">
        <v>0</v>
      </c>
      <c r="R120" s="266">
        <v>0</v>
      </c>
      <c r="S120" s="266">
        <v>0</v>
      </c>
      <c r="T120" s="268">
        <v>0</v>
      </c>
      <c r="U120" s="259">
        <f t="shared" si="5"/>
        <v>1</v>
      </c>
    </row>
    <row r="121" spans="1:21" x14ac:dyDescent="0.3">
      <c r="A121" s="247" t="str">
        <f t="shared" si="3"/>
        <v>01LB03</v>
      </c>
      <c r="B121" s="248">
        <f t="shared" si="4"/>
        <v>3</v>
      </c>
      <c r="C121" s="263" t="s">
        <v>243</v>
      </c>
      <c r="D121" s="264" t="s">
        <v>242</v>
      </c>
      <c r="E121" s="263">
        <v>3</v>
      </c>
      <c r="F121" s="263">
        <v>0</v>
      </c>
      <c r="G121" s="263">
        <v>0</v>
      </c>
      <c r="H121" s="263">
        <v>3</v>
      </c>
      <c r="I121" s="263">
        <v>0</v>
      </c>
      <c r="J121" s="263">
        <v>0</v>
      </c>
      <c r="K121" s="263">
        <v>0</v>
      </c>
      <c r="L121" s="263">
        <v>0</v>
      </c>
      <c r="M121" s="263">
        <v>0</v>
      </c>
      <c r="N121" s="263">
        <v>0</v>
      </c>
      <c r="O121" s="263">
        <v>0</v>
      </c>
      <c r="P121" s="263">
        <v>0</v>
      </c>
      <c r="Q121" s="263">
        <v>0</v>
      </c>
      <c r="R121" s="263">
        <v>0</v>
      </c>
      <c r="S121" s="263">
        <v>0</v>
      </c>
      <c r="T121" s="265">
        <v>0</v>
      </c>
      <c r="U121" s="259">
        <f t="shared" si="5"/>
        <v>1</v>
      </c>
    </row>
    <row r="122" spans="1:21" x14ac:dyDescent="0.3">
      <c r="A122" s="247" t="str">
        <f t="shared" si="3"/>
        <v>01MI01</v>
      </c>
      <c r="B122" s="248">
        <f t="shared" si="4"/>
        <v>1</v>
      </c>
      <c r="C122" s="263" t="s">
        <v>245</v>
      </c>
      <c r="D122" s="264" t="s">
        <v>255</v>
      </c>
      <c r="E122" s="263">
        <v>0</v>
      </c>
      <c r="F122" s="263">
        <v>0</v>
      </c>
      <c r="G122" s="263">
        <v>0</v>
      </c>
      <c r="H122" s="263">
        <v>0</v>
      </c>
      <c r="I122" s="263">
        <v>0</v>
      </c>
      <c r="J122" s="263">
        <v>1</v>
      </c>
      <c r="K122" s="263">
        <v>0</v>
      </c>
      <c r="L122" s="263">
        <v>1</v>
      </c>
      <c r="M122" s="263">
        <v>0</v>
      </c>
      <c r="N122" s="263">
        <v>0</v>
      </c>
      <c r="O122" s="263">
        <v>0</v>
      </c>
      <c r="P122" s="263">
        <v>0</v>
      </c>
      <c r="Q122" s="263">
        <v>1</v>
      </c>
      <c r="R122" s="263">
        <v>0</v>
      </c>
      <c r="S122" s="263">
        <v>0</v>
      </c>
      <c r="T122" s="265">
        <v>1</v>
      </c>
      <c r="U122" s="259">
        <f t="shared" si="5"/>
        <v>0</v>
      </c>
    </row>
    <row r="123" spans="1:21" x14ac:dyDescent="0.3">
      <c r="A123" s="247" t="str">
        <f t="shared" si="3"/>
        <v>01MI02</v>
      </c>
      <c r="B123" s="248">
        <f t="shared" si="4"/>
        <v>2</v>
      </c>
      <c r="C123" s="266" t="s">
        <v>245</v>
      </c>
      <c r="D123" s="267" t="s">
        <v>259</v>
      </c>
      <c r="E123" s="266">
        <v>1</v>
      </c>
      <c r="F123" s="266">
        <v>1</v>
      </c>
      <c r="G123" s="266">
        <v>0</v>
      </c>
      <c r="H123" s="266">
        <v>2</v>
      </c>
      <c r="I123" s="266">
        <v>0</v>
      </c>
      <c r="J123" s="266">
        <v>0</v>
      </c>
      <c r="K123" s="266">
        <v>0</v>
      </c>
      <c r="L123" s="266">
        <v>0</v>
      </c>
      <c r="M123" s="266">
        <v>0</v>
      </c>
      <c r="N123" s="266">
        <v>0</v>
      </c>
      <c r="O123" s="266">
        <v>0</v>
      </c>
      <c r="P123" s="266">
        <v>0</v>
      </c>
      <c r="Q123" s="266">
        <v>0</v>
      </c>
      <c r="R123" s="266">
        <v>0</v>
      </c>
      <c r="S123" s="266">
        <v>0</v>
      </c>
      <c r="T123" s="268">
        <v>0</v>
      </c>
      <c r="U123" s="259">
        <f t="shared" si="5"/>
        <v>1</v>
      </c>
    </row>
    <row r="124" spans="1:21" x14ac:dyDescent="0.3">
      <c r="A124" s="247" t="str">
        <f t="shared" si="3"/>
        <v>01MI03</v>
      </c>
      <c r="B124" s="248">
        <f t="shared" si="4"/>
        <v>3</v>
      </c>
      <c r="C124" s="263" t="s">
        <v>245</v>
      </c>
      <c r="D124" s="264" t="s">
        <v>271</v>
      </c>
      <c r="E124" s="263">
        <v>0</v>
      </c>
      <c r="F124" s="263">
        <v>0</v>
      </c>
      <c r="G124" s="263">
        <v>0</v>
      </c>
      <c r="H124" s="263">
        <v>0</v>
      </c>
      <c r="I124" s="263">
        <v>0</v>
      </c>
      <c r="J124" s="263">
        <v>0</v>
      </c>
      <c r="K124" s="263">
        <v>1</v>
      </c>
      <c r="L124" s="263">
        <v>1</v>
      </c>
      <c r="M124" s="263">
        <v>0</v>
      </c>
      <c r="N124" s="263">
        <v>0</v>
      </c>
      <c r="O124" s="263">
        <v>0</v>
      </c>
      <c r="P124" s="263">
        <v>0</v>
      </c>
      <c r="Q124" s="263">
        <v>0</v>
      </c>
      <c r="R124" s="263">
        <v>0</v>
      </c>
      <c r="S124" s="263">
        <v>0</v>
      </c>
      <c r="T124" s="265">
        <v>0</v>
      </c>
      <c r="U124" s="259">
        <f t="shared" si="5"/>
        <v>0</v>
      </c>
    </row>
    <row r="125" spans="1:21" x14ac:dyDescent="0.3">
      <c r="A125" s="247" t="str">
        <f t="shared" si="3"/>
        <v>01MI04</v>
      </c>
      <c r="B125" s="248">
        <f t="shared" si="4"/>
        <v>4</v>
      </c>
      <c r="C125" s="263" t="s">
        <v>245</v>
      </c>
      <c r="D125" s="264" t="s">
        <v>272</v>
      </c>
      <c r="E125" s="263">
        <v>1</v>
      </c>
      <c r="F125" s="263">
        <v>1</v>
      </c>
      <c r="G125" s="263">
        <v>1</v>
      </c>
      <c r="H125" s="263">
        <v>3</v>
      </c>
      <c r="I125" s="263">
        <v>0</v>
      </c>
      <c r="J125" s="263">
        <v>0</v>
      </c>
      <c r="K125" s="263">
        <v>0</v>
      </c>
      <c r="L125" s="263">
        <v>0</v>
      </c>
      <c r="M125" s="263">
        <v>0</v>
      </c>
      <c r="N125" s="263">
        <v>0</v>
      </c>
      <c r="O125" s="263">
        <v>0</v>
      </c>
      <c r="P125" s="263">
        <v>0</v>
      </c>
      <c r="Q125" s="263">
        <v>0</v>
      </c>
      <c r="R125" s="263">
        <v>0</v>
      </c>
      <c r="S125" s="263">
        <v>1</v>
      </c>
      <c r="T125" s="265">
        <v>1</v>
      </c>
      <c r="U125" s="259">
        <f t="shared" si="5"/>
        <v>1</v>
      </c>
    </row>
    <row r="126" spans="1:21" x14ac:dyDescent="0.3">
      <c r="A126" s="247" t="str">
        <f t="shared" si="3"/>
        <v>01OY01</v>
      </c>
      <c r="B126" s="248">
        <f t="shared" si="4"/>
        <v>1</v>
      </c>
      <c r="C126" s="266" t="s">
        <v>280</v>
      </c>
      <c r="D126" s="267" t="s">
        <v>317</v>
      </c>
      <c r="E126" s="266">
        <v>0</v>
      </c>
      <c r="F126" s="266">
        <v>0</v>
      </c>
      <c r="G126" s="266">
        <v>0</v>
      </c>
      <c r="H126" s="266">
        <v>0</v>
      </c>
      <c r="I126" s="266">
        <v>0</v>
      </c>
      <c r="J126" s="266">
        <v>0</v>
      </c>
      <c r="K126" s="266">
        <v>0</v>
      </c>
      <c r="L126" s="266">
        <v>0</v>
      </c>
      <c r="M126" s="266">
        <v>0</v>
      </c>
      <c r="N126" s="266">
        <v>0</v>
      </c>
      <c r="O126" s="266">
        <v>0</v>
      </c>
      <c r="P126" s="266">
        <v>0</v>
      </c>
      <c r="Q126" s="266">
        <v>0</v>
      </c>
      <c r="R126" s="266">
        <v>0</v>
      </c>
      <c r="S126" s="266">
        <v>0</v>
      </c>
      <c r="T126" s="268">
        <v>0</v>
      </c>
      <c r="U126" s="259">
        <f t="shared" si="5"/>
        <v>0</v>
      </c>
    </row>
    <row r="127" spans="1:21" x14ac:dyDescent="0.3">
      <c r="A127" s="247" t="str">
        <f t="shared" si="3"/>
        <v>01OY02</v>
      </c>
      <c r="B127" s="248">
        <f t="shared" si="4"/>
        <v>2</v>
      </c>
      <c r="C127" s="263" t="s">
        <v>280</v>
      </c>
      <c r="D127" s="264" t="s">
        <v>328</v>
      </c>
      <c r="E127" s="263">
        <v>0</v>
      </c>
      <c r="F127" s="263">
        <v>0</v>
      </c>
      <c r="G127" s="263">
        <v>0</v>
      </c>
      <c r="H127" s="263">
        <v>0</v>
      </c>
      <c r="I127" s="263">
        <v>0</v>
      </c>
      <c r="J127" s="263">
        <v>0</v>
      </c>
      <c r="K127" s="263">
        <v>0</v>
      </c>
      <c r="L127" s="263">
        <v>0</v>
      </c>
      <c r="M127" s="263">
        <v>0</v>
      </c>
      <c r="N127" s="263">
        <v>0</v>
      </c>
      <c r="O127" s="263">
        <v>0</v>
      </c>
      <c r="P127" s="263">
        <v>0</v>
      </c>
      <c r="Q127" s="263">
        <v>0</v>
      </c>
      <c r="R127" s="263">
        <v>0</v>
      </c>
      <c r="S127" s="263">
        <v>1</v>
      </c>
      <c r="T127" s="265">
        <v>1</v>
      </c>
      <c r="U127" s="259">
        <f t="shared" si="5"/>
        <v>0</v>
      </c>
    </row>
    <row r="128" spans="1:21" x14ac:dyDescent="0.3">
      <c r="A128" s="247" t="str">
        <f t="shared" si="3"/>
        <v>01OZ01</v>
      </c>
      <c r="B128" s="248">
        <f t="shared" si="4"/>
        <v>1</v>
      </c>
      <c r="C128" s="263" t="s">
        <v>230</v>
      </c>
      <c r="D128" s="264" t="s">
        <v>293</v>
      </c>
      <c r="E128" s="263">
        <v>0</v>
      </c>
      <c r="F128" s="263">
        <v>0</v>
      </c>
      <c r="G128" s="263">
        <v>0</v>
      </c>
      <c r="H128" s="263">
        <v>0</v>
      </c>
      <c r="I128" s="263">
        <v>0</v>
      </c>
      <c r="J128" s="263">
        <v>0</v>
      </c>
      <c r="K128" s="263">
        <v>0</v>
      </c>
      <c r="L128" s="263">
        <v>0</v>
      </c>
      <c r="M128" s="263">
        <v>0</v>
      </c>
      <c r="N128" s="263">
        <v>0</v>
      </c>
      <c r="O128" s="263">
        <v>0</v>
      </c>
      <c r="P128" s="263">
        <v>0</v>
      </c>
      <c r="Q128" s="263">
        <v>0</v>
      </c>
      <c r="R128" s="263">
        <v>0</v>
      </c>
      <c r="S128" s="263">
        <v>1</v>
      </c>
      <c r="T128" s="265">
        <v>1</v>
      </c>
      <c r="U128" s="259">
        <f t="shared" si="5"/>
        <v>0</v>
      </c>
    </row>
    <row r="129" spans="1:21" x14ac:dyDescent="0.3">
      <c r="A129" s="247" t="str">
        <f t="shared" si="3"/>
        <v>01OZ02</v>
      </c>
      <c r="B129" s="248">
        <f t="shared" si="4"/>
        <v>2</v>
      </c>
      <c r="C129" s="263" t="s">
        <v>230</v>
      </c>
      <c r="D129" s="264" t="s">
        <v>300</v>
      </c>
      <c r="E129" s="263">
        <v>0</v>
      </c>
      <c r="F129" s="263">
        <v>0</v>
      </c>
      <c r="G129" s="263">
        <v>0</v>
      </c>
      <c r="H129" s="263">
        <v>0</v>
      </c>
      <c r="I129" s="263">
        <v>0</v>
      </c>
      <c r="J129" s="263">
        <v>0</v>
      </c>
      <c r="K129" s="263">
        <v>0</v>
      </c>
      <c r="L129" s="263">
        <v>0</v>
      </c>
      <c r="M129" s="263">
        <v>0</v>
      </c>
      <c r="N129" s="263">
        <v>0</v>
      </c>
      <c r="O129" s="263">
        <v>0</v>
      </c>
      <c r="P129" s="263">
        <v>0</v>
      </c>
      <c r="Q129" s="263">
        <v>0</v>
      </c>
      <c r="R129" s="263">
        <v>0</v>
      </c>
      <c r="S129" s="263">
        <v>0</v>
      </c>
      <c r="T129" s="265">
        <v>0</v>
      </c>
      <c r="U129" s="259">
        <f t="shared" si="5"/>
        <v>0</v>
      </c>
    </row>
    <row r="130" spans="1:21" x14ac:dyDescent="0.3">
      <c r="A130" s="247" t="str">
        <f t="shared" si="3"/>
        <v>01OZ03</v>
      </c>
      <c r="B130" s="248">
        <f t="shared" si="4"/>
        <v>3</v>
      </c>
      <c r="C130" s="266" t="s">
        <v>230</v>
      </c>
      <c r="D130" s="267" t="s">
        <v>345</v>
      </c>
      <c r="E130" s="266">
        <v>1</v>
      </c>
      <c r="F130" s="266">
        <v>0</v>
      </c>
      <c r="G130" s="266">
        <v>0</v>
      </c>
      <c r="H130" s="266">
        <v>1</v>
      </c>
      <c r="I130" s="266">
        <v>1</v>
      </c>
      <c r="J130" s="266">
        <v>0</v>
      </c>
      <c r="K130" s="266">
        <v>0</v>
      </c>
      <c r="L130" s="266">
        <v>1</v>
      </c>
      <c r="M130" s="266">
        <v>0</v>
      </c>
      <c r="N130" s="266">
        <v>0</v>
      </c>
      <c r="O130" s="266">
        <v>0</v>
      </c>
      <c r="P130" s="266">
        <v>0</v>
      </c>
      <c r="Q130" s="266">
        <v>0</v>
      </c>
      <c r="R130" s="266">
        <v>0</v>
      </c>
      <c r="S130" s="266">
        <v>0</v>
      </c>
      <c r="T130" s="268">
        <v>0</v>
      </c>
      <c r="U130" s="259">
        <f t="shared" si="5"/>
        <v>0</v>
      </c>
    </row>
    <row r="131" spans="1:21" x14ac:dyDescent="0.3">
      <c r="A131" s="247" t="str">
        <f t="shared" si="3"/>
        <v>01OZ04</v>
      </c>
      <c r="B131" s="248">
        <f t="shared" si="4"/>
        <v>4</v>
      </c>
      <c r="C131" s="266" t="s">
        <v>230</v>
      </c>
      <c r="D131" s="267" t="s">
        <v>350</v>
      </c>
      <c r="E131" s="266">
        <v>2</v>
      </c>
      <c r="F131" s="266">
        <v>0</v>
      </c>
      <c r="G131" s="266">
        <v>0</v>
      </c>
      <c r="H131" s="266">
        <v>2</v>
      </c>
      <c r="I131" s="266">
        <v>2</v>
      </c>
      <c r="J131" s="266">
        <v>0</v>
      </c>
      <c r="K131" s="266">
        <v>0</v>
      </c>
      <c r="L131" s="266">
        <v>2</v>
      </c>
      <c r="M131" s="266">
        <v>0</v>
      </c>
      <c r="N131" s="266">
        <v>1</v>
      </c>
      <c r="O131" s="266">
        <v>0</v>
      </c>
      <c r="P131" s="266">
        <v>1</v>
      </c>
      <c r="Q131" s="266">
        <v>0</v>
      </c>
      <c r="R131" s="266">
        <v>0</v>
      </c>
      <c r="S131" s="266">
        <v>0</v>
      </c>
      <c r="T131" s="268">
        <v>0</v>
      </c>
      <c r="U131" s="259">
        <f t="shared" si="5"/>
        <v>1</v>
      </c>
    </row>
    <row r="132" spans="1:21" x14ac:dyDescent="0.3">
      <c r="A132" s="247" t="str">
        <f t="shared" si="3"/>
        <v>01OZ05</v>
      </c>
      <c r="B132" s="248">
        <f t="shared" si="4"/>
        <v>5</v>
      </c>
      <c r="C132" s="266" t="s">
        <v>230</v>
      </c>
      <c r="D132" s="267" t="s">
        <v>352</v>
      </c>
      <c r="E132" s="266">
        <v>0</v>
      </c>
      <c r="F132" s="266">
        <v>0</v>
      </c>
      <c r="G132" s="266">
        <v>0</v>
      </c>
      <c r="H132" s="266">
        <v>0</v>
      </c>
      <c r="I132" s="266">
        <v>0</v>
      </c>
      <c r="J132" s="266">
        <v>0</v>
      </c>
      <c r="K132" s="266">
        <v>0</v>
      </c>
      <c r="L132" s="266">
        <v>0</v>
      </c>
      <c r="M132" s="266">
        <v>0</v>
      </c>
      <c r="N132" s="266">
        <v>0</v>
      </c>
      <c r="O132" s="266">
        <v>0</v>
      </c>
      <c r="P132" s="266">
        <v>0</v>
      </c>
      <c r="Q132" s="266">
        <v>0</v>
      </c>
      <c r="R132" s="266">
        <v>0</v>
      </c>
      <c r="S132" s="266">
        <v>0</v>
      </c>
      <c r="T132" s="268">
        <v>0</v>
      </c>
      <c r="U132" s="259">
        <f t="shared" si="5"/>
        <v>0</v>
      </c>
    </row>
    <row r="133" spans="1:21" x14ac:dyDescent="0.3">
      <c r="A133" s="247" t="str">
        <f t="shared" si="3"/>
        <v>01OZ06</v>
      </c>
      <c r="B133" s="248">
        <f t="shared" si="4"/>
        <v>6</v>
      </c>
      <c r="C133" s="266" t="s">
        <v>230</v>
      </c>
      <c r="D133" s="267" t="s">
        <v>355</v>
      </c>
      <c r="E133" s="266">
        <v>0</v>
      </c>
      <c r="F133" s="266">
        <v>0</v>
      </c>
      <c r="G133" s="266">
        <v>0</v>
      </c>
      <c r="H133" s="266">
        <v>0</v>
      </c>
      <c r="I133" s="266">
        <v>0</v>
      </c>
      <c r="J133" s="266">
        <v>0</v>
      </c>
      <c r="K133" s="266">
        <v>0</v>
      </c>
      <c r="L133" s="266">
        <v>0</v>
      </c>
      <c r="M133" s="266">
        <v>1</v>
      </c>
      <c r="N133" s="266">
        <v>0</v>
      </c>
      <c r="O133" s="266">
        <v>0</v>
      </c>
      <c r="P133" s="266">
        <v>1</v>
      </c>
      <c r="Q133" s="266">
        <v>0</v>
      </c>
      <c r="R133" s="266">
        <v>0</v>
      </c>
      <c r="S133" s="266">
        <v>0</v>
      </c>
      <c r="T133" s="268">
        <v>0</v>
      </c>
      <c r="U133" s="259">
        <f t="shared" si="5"/>
        <v>1</v>
      </c>
    </row>
    <row r="134" spans="1:21" x14ac:dyDescent="0.3">
      <c r="A134" s="247" t="str">
        <f t="shared" si="3"/>
        <v>01OZ07</v>
      </c>
      <c r="B134" s="248">
        <f t="shared" si="4"/>
        <v>7</v>
      </c>
      <c r="C134" s="263" t="s">
        <v>230</v>
      </c>
      <c r="D134" s="264" t="s">
        <v>366</v>
      </c>
      <c r="E134" s="263">
        <v>0</v>
      </c>
      <c r="F134" s="263">
        <v>0</v>
      </c>
      <c r="G134" s="263">
        <v>0</v>
      </c>
      <c r="H134" s="263">
        <v>0</v>
      </c>
      <c r="I134" s="263">
        <v>0</v>
      </c>
      <c r="J134" s="263">
        <v>0</v>
      </c>
      <c r="K134" s="263">
        <v>0</v>
      </c>
      <c r="L134" s="263">
        <v>0</v>
      </c>
      <c r="M134" s="263">
        <v>0</v>
      </c>
      <c r="N134" s="263">
        <v>0</v>
      </c>
      <c r="O134" s="263">
        <v>0</v>
      </c>
      <c r="P134" s="263">
        <v>0</v>
      </c>
      <c r="Q134" s="263">
        <v>0</v>
      </c>
      <c r="R134" s="263">
        <v>0</v>
      </c>
      <c r="S134" s="263">
        <v>0</v>
      </c>
      <c r="T134" s="265">
        <v>0</v>
      </c>
      <c r="U134" s="259">
        <f t="shared" si="5"/>
        <v>0</v>
      </c>
    </row>
    <row r="135" spans="1:21" x14ac:dyDescent="0.3">
      <c r="A135" s="247" t="str">
        <f t="shared" si="3"/>
        <v>01OZ08</v>
      </c>
      <c r="B135" s="248">
        <f t="shared" si="4"/>
        <v>8</v>
      </c>
      <c r="C135" s="263" t="s">
        <v>230</v>
      </c>
      <c r="D135" s="264" t="s">
        <v>374</v>
      </c>
      <c r="E135" s="263">
        <v>0</v>
      </c>
      <c r="F135" s="263">
        <v>0</v>
      </c>
      <c r="G135" s="263">
        <v>0</v>
      </c>
      <c r="H135" s="263">
        <v>0</v>
      </c>
      <c r="I135" s="263">
        <v>0</v>
      </c>
      <c r="J135" s="263">
        <v>0</v>
      </c>
      <c r="K135" s="263">
        <v>0</v>
      </c>
      <c r="L135" s="263">
        <v>0</v>
      </c>
      <c r="M135" s="263">
        <v>0</v>
      </c>
      <c r="N135" s="263">
        <v>0</v>
      </c>
      <c r="O135" s="263">
        <v>0</v>
      </c>
      <c r="P135" s="263">
        <v>0</v>
      </c>
      <c r="Q135" s="263">
        <v>0</v>
      </c>
      <c r="R135" s="263">
        <v>0</v>
      </c>
      <c r="S135" s="263">
        <v>0</v>
      </c>
      <c r="T135" s="265">
        <v>0</v>
      </c>
      <c r="U135" s="259">
        <f t="shared" si="5"/>
        <v>0</v>
      </c>
    </row>
    <row r="136" spans="1:21" x14ac:dyDescent="0.3">
      <c r="A136" s="247" t="str">
        <f t="shared" si="3"/>
        <v>01OZ09</v>
      </c>
      <c r="B136" s="248">
        <f t="shared" si="4"/>
        <v>9</v>
      </c>
      <c r="C136" s="263" t="s">
        <v>230</v>
      </c>
      <c r="D136" s="264" t="s">
        <v>379</v>
      </c>
      <c r="E136" s="263">
        <v>0</v>
      </c>
      <c r="F136" s="263">
        <v>0</v>
      </c>
      <c r="G136" s="263">
        <v>0</v>
      </c>
      <c r="H136" s="263">
        <v>0</v>
      </c>
      <c r="I136" s="263">
        <v>0</v>
      </c>
      <c r="J136" s="263">
        <v>0</v>
      </c>
      <c r="K136" s="263">
        <v>0</v>
      </c>
      <c r="L136" s="263">
        <v>0</v>
      </c>
      <c r="M136" s="263">
        <v>0</v>
      </c>
      <c r="N136" s="263">
        <v>0</v>
      </c>
      <c r="O136" s="263">
        <v>0</v>
      </c>
      <c r="P136" s="263">
        <v>0</v>
      </c>
      <c r="Q136" s="263">
        <v>0</v>
      </c>
      <c r="R136" s="263">
        <v>0</v>
      </c>
      <c r="S136" s="263">
        <v>0</v>
      </c>
      <c r="T136" s="265">
        <v>0</v>
      </c>
      <c r="U136" s="259">
        <f t="shared" si="5"/>
        <v>0</v>
      </c>
    </row>
    <row r="137" spans="1:21" x14ac:dyDescent="0.3">
      <c r="A137" s="247" t="str">
        <f t="shared" si="3"/>
        <v>01OZ10</v>
      </c>
      <c r="B137" s="248">
        <f t="shared" si="4"/>
        <v>10</v>
      </c>
      <c r="C137" s="263" t="s">
        <v>230</v>
      </c>
      <c r="D137" s="264" t="s">
        <v>386</v>
      </c>
      <c r="E137" s="263">
        <v>0</v>
      </c>
      <c r="F137" s="263">
        <v>0</v>
      </c>
      <c r="G137" s="263">
        <v>0</v>
      </c>
      <c r="H137" s="263">
        <v>0</v>
      </c>
      <c r="I137" s="263">
        <v>0</v>
      </c>
      <c r="J137" s="263">
        <v>0</v>
      </c>
      <c r="K137" s="263">
        <v>0</v>
      </c>
      <c r="L137" s="263">
        <v>0</v>
      </c>
      <c r="M137" s="263">
        <v>0</v>
      </c>
      <c r="N137" s="263">
        <v>0</v>
      </c>
      <c r="O137" s="263">
        <v>0</v>
      </c>
      <c r="P137" s="263">
        <v>0</v>
      </c>
      <c r="Q137" s="263">
        <v>1</v>
      </c>
      <c r="R137" s="263">
        <v>0</v>
      </c>
      <c r="S137" s="263">
        <v>0</v>
      </c>
      <c r="T137" s="265">
        <v>1</v>
      </c>
      <c r="U137" s="259">
        <f t="shared" si="5"/>
        <v>0</v>
      </c>
    </row>
    <row r="138" spans="1:21" x14ac:dyDescent="0.3">
      <c r="A138" s="247" t="str">
        <f t="shared" si="3"/>
        <v>01PA01</v>
      </c>
      <c r="B138" s="248">
        <f t="shared" si="4"/>
        <v>1</v>
      </c>
      <c r="C138" s="266" t="s">
        <v>357</v>
      </c>
      <c r="D138" s="267" t="s">
        <v>362</v>
      </c>
      <c r="E138" s="266">
        <v>0</v>
      </c>
      <c r="F138" s="266">
        <v>0</v>
      </c>
      <c r="G138" s="266">
        <v>3</v>
      </c>
      <c r="H138" s="266">
        <v>3</v>
      </c>
      <c r="I138" s="266">
        <v>0</v>
      </c>
      <c r="J138" s="266">
        <v>0</v>
      </c>
      <c r="K138" s="266">
        <v>0</v>
      </c>
      <c r="L138" s="266">
        <v>0</v>
      </c>
      <c r="M138" s="266">
        <v>0</v>
      </c>
      <c r="N138" s="266">
        <v>0</v>
      </c>
      <c r="O138" s="266">
        <v>0</v>
      </c>
      <c r="P138" s="266">
        <v>0</v>
      </c>
      <c r="Q138" s="266">
        <v>0</v>
      </c>
      <c r="R138" s="266">
        <v>0</v>
      </c>
      <c r="S138" s="266">
        <v>0</v>
      </c>
      <c r="T138" s="268">
        <v>0</v>
      </c>
      <c r="U138" s="259">
        <f t="shared" si="5"/>
        <v>1</v>
      </c>
    </row>
    <row r="139" spans="1:21" x14ac:dyDescent="0.3">
      <c r="A139" s="247" t="str">
        <f t="shared" ref="A139:A202" si="6">C139&amp;IF(B139&lt;10,"0","")&amp;B139</f>
        <v>01PA02</v>
      </c>
      <c r="B139" s="248">
        <f t="shared" ref="B139:B202" si="7">IF(C139=C138,B138+1,1)</f>
        <v>2</v>
      </c>
      <c r="C139" s="266" t="s">
        <v>357</v>
      </c>
      <c r="D139" s="267" t="s">
        <v>366</v>
      </c>
      <c r="E139" s="266">
        <v>0</v>
      </c>
      <c r="F139" s="266">
        <v>0</v>
      </c>
      <c r="G139" s="266">
        <v>1</v>
      </c>
      <c r="H139" s="266">
        <v>1</v>
      </c>
      <c r="I139" s="266">
        <v>0</v>
      </c>
      <c r="J139" s="266">
        <v>0</v>
      </c>
      <c r="K139" s="266">
        <v>0</v>
      </c>
      <c r="L139" s="266">
        <v>0</v>
      </c>
      <c r="M139" s="266">
        <v>0</v>
      </c>
      <c r="N139" s="266">
        <v>0</v>
      </c>
      <c r="O139" s="266">
        <v>0</v>
      </c>
      <c r="P139" s="266">
        <v>0</v>
      </c>
      <c r="Q139" s="266">
        <v>0</v>
      </c>
      <c r="R139" s="266">
        <v>0</v>
      </c>
      <c r="S139" s="266">
        <v>0</v>
      </c>
      <c r="T139" s="268">
        <v>0</v>
      </c>
      <c r="U139" s="259">
        <f t="shared" ref="U139:U202" si="8">IF((H139+P139)&gt;(L139+T139),1,0)</f>
        <v>1</v>
      </c>
    </row>
    <row r="140" spans="1:21" x14ac:dyDescent="0.3">
      <c r="A140" s="247" t="str">
        <f t="shared" si="6"/>
        <v>01PD01</v>
      </c>
      <c r="B140" s="248">
        <f t="shared" si="7"/>
        <v>1</v>
      </c>
      <c r="C140" s="266" t="s">
        <v>353</v>
      </c>
      <c r="D140" s="267" t="s">
        <v>206</v>
      </c>
      <c r="E140" s="266">
        <v>0</v>
      </c>
      <c r="F140" s="266">
        <v>0</v>
      </c>
      <c r="G140" s="266">
        <v>0</v>
      </c>
      <c r="H140" s="266">
        <v>0</v>
      </c>
      <c r="I140" s="266">
        <v>0</v>
      </c>
      <c r="J140" s="266">
        <v>0</v>
      </c>
      <c r="K140" s="266">
        <v>0</v>
      </c>
      <c r="L140" s="266">
        <v>0</v>
      </c>
      <c r="M140" s="266">
        <v>0</v>
      </c>
      <c r="N140" s="266">
        <v>0</v>
      </c>
      <c r="O140" s="266">
        <v>0</v>
      </c>
      <c r="P140" s="266">
        <v>0</v>
      </c>
      <c r="Q140" s="266">
        <v>0</v>
      </c>
      <c r="R140" s="266">
        <v>0</v>
      </c>
      <c r="S140" s="266">
        <v>0</v>
      </c>
      <c r="T140" s="268">
        <v>0</v>
      </c>
      <c r="U140" s="259">
        <f t="shared" si="8"/>
        <v>0</v>
      </c>
    </row>
    <row r="141" spans="1:21" x14ac:dyDescent="0.3">
      <c r="A141" s="247" t="str">
        <f t="shared" si="6"/>
        <v>01PD02</v>
      </c>
      <c r="B141" s="248">
        <f t="shared" si="7"/>
        <v>2</v>
      </c>
      <c r="C141" s="263" t="s">
        <v>353</v>
      </c>
      <c r="D141" s="264" t="s">
        <v>352</v>
      </c>
      <c r="E141" s="263">
        <v>11</v>
      </c>
      <c r="F141" s="263">
        <v>0</v>
      </c>
      <c r="G141" s="263">
        <v>0</v>
      </c>
      <c r="H141" s="263">
        <v>11</v>
      </c>
      <c r="I141" s="263">
        <v>2</v>
      </c>
      <c r="J141" s="263">
        <v>0</v>
      </c>
      <c r="K141" s="263">
        <v>0</v>
      </c>
      <c r="L141" s="263">
        <v>2</v>
      </c>
      <c r="M141" s="263">
        <v>2</v>
      </c>
      <c r="N141" s="263">
        <v>0</v>
      </c>
      <c r="O141" s="263">
        <v>0</v>
      </c>
      <c r="P141" s="263">
        <v>2</v>
      </c>
      <c r="Q141" s="263">
        <v>1</v>
      </c>
      <c r="R141" s="263">
        <v>0</v>
      </c>
      <c r="S141" s="263">
        <v>0</v>
      </c>
      <c r="T141" s="265">
        <v>1</v>
      </c>
      <c r="U141" s="259">
        <f t="shared" si="8"/>
        <v>1</v>
      </c>
    </row>
    <row r="142" spans="1:21" x14ac:dyDescent="0.3">
      <c r="A142" s="247" t="str">
        <f t="shared" si="6"/>
        <v>01PD03</v>
      </c>
      <c r="B142" s="248">
        <f t="shared" si="7"/>
        <v>3</v>
      </c>
      <c r="C142" s="263" t="s">
        <v>353</v>
      </c>
      <c r="D142" s="264" t="s">
        <v>355</v>
      </c>
      <c r="E142" s="263">
        <v>0</v>
      </c>
      <c r="F142" s="263">
        <v>1</v>
      </c>
      <c r="G142" s="263">
        <v>0</v>
      </c>
      <c r="H142" s="263">
        <v>1</v>
      </c>
      <c r="I142" s="263">
        <v>0</v>
      </c>
      <c r="J142" s="263">
        <v>0</v>
      </c>
      <c r="K142" s="263">
        <v>0</v>
      </c>
      <c r="L142" s="263">
        <v>0</v>
      </c>
      <c r="M142" s="263">
        <v>0</v>
      </c>
      <c r="N142" s="263">
        <v>0</v>
      </c>
      <c r="O142" s="263">
        <v>0</v>
      </c>
      <c r="P142" s="263">
        <v>0</v>
      </c>
      <c r="Q142" s="263">
        <v>0</v>
      </c>
      <c r="R142" s="263">
        <v>0</v>
      </c>
      <c r="S142" s="263">
        <v>0</v>
      </c>
      <c r="T142" s="265">
        <v>0</v>
      </c>
      <c r="U142" s="259">
        <f t="shared" si="8"/>
        <v>1</v>
      </c>
    </row>
    <row r="143" spans="1:21" x14ac:dyDescent="0.3">
      <c r="A143" s="247" t="str">
        <f t="shared" si="6"/>
        <v>01PD04</v>
      </c>
      <c r="B143" s="248">
        <f t="shared" si="7"/>
        <v>4</v>
      </c>
      <c r="C143" s="263" t="s">
        <v>353</v>
      </c>
      <c r="D143" s="264" t="s">
        <v>373</v>
      </c>
      <c r="E143" s="263">
        <v>1</v>
      </c>
      <c r="F143" s="263">
        <v>1</v>
      </c>
      <c r="G143" s="263">
        <v>0</v>
      </c>
      <c r="H143" s="263">
        <v>2</v>
      </c>
      <c r="I143" s="263">
        <v>0</v>
      </c>
      <c r="J143" s="263">
        <v>0</v>
      </c>
      <c r="K143" s="263">
        <v>0</v>
      </c>
      <c r="L143" s="263">
        <v>0</v>
      </c>
      <c r="M143" s="263">
        <v>1</v>
      </c>
      <c r="N143" s="263">
        <v>0</v>
      </c>
      <c r="O143" s="263">
        <v>0</v>
      </c>
      <c r="P143" s="263">
        <v>1</v>
      </c>
      <c r="Q143" s="263">
        <v>0</v>
      </c>
      <c r="R143" s="263">
        <v>0</v>
      </c>
      <c r="S143" s="263">
        <v>0</v>
      </c>
      <c r="T143" s="265">
        <v>0</v>
      </c>
      <c r="U143" s="259">
        <f t="shared" si="8"/>
        <v>1</v>
      </c>
    </row>
    <row r="144" spans="1:21" x14ac:dyDescent="0.3">
      <c r="A144" s="247" t="str">
        <f t="shared" si="6"/>
        <v>01PJ01</v>
      </c>
      <c r="B144" s="248">
        <f t="shared" si="7"/>
        <v>1</v>
      </c>
      <c r="C144" s="263" t="s">
        <v>372</v>
      </c>
      <c r="D144" s="264" t="s">
        <v>362</v>
      </c>
      <c r="E144" s="263">
        <v>0</v>
      </c>
      <c r="F144" s="263">
        <v>0</v>
      </c>
      <c r="G144" s="263">
        <v>0</v>
      </c>
      <c r="H144" s="263">
        <v>0</v>
      </c>
      <c r="I144" s="263">
        <v>0</v>
      </c>
      <c r="J144" s="263">
        <v>0</v>
      </c>
      <c r="K144" s="263">
        <v>0</v>
      </c>
      <c r="L144" s="263">
        <v>0</v>
      </c>
      <c r="M144" s="263">
        <v>0</v>
      </c>
      <c r="N144" s="263">
        <v>0</v>
      </c>
      <c r="O144" s="263">
        <v>0</v>
      </c>
      <c r="P144" s="263">
        <v>0</v>
      </c>
      <c r="Q144" s="263">
        <v>0</v>
      </c>
      <c r="R144" s="263">
        <v>0</v>
      </c>
      <c r="S144" s="263">
        <v>0</v>
      </c>
      <c r="T144" s="265">
        <v>0</v>
      </c>
      <c r="U144" s="259">
        <f t="shared" si="8"/>
        <v>0</v>
      </c>
    </row>
    <row r="145" spans="1:21" x14ac:dyDescent="0.3">
      <c r="A145" s="247" t="str">
        <f t="shared" si="6"/>
        <v>01PJ02</v>
      </c>
      <c r="B145" s="248">
        <f t="shared" si="7"/>
        <v>2</v>
      </c>
      <c r="C145" s="263" t="s">
        <v>372</v>
      </c>
      <c r="D145" s="264" t="s">
        <v>370</v>
      </c>
      <c r="E145" s="263">
        <v>3</v>
      </c>
      <c r="F145" s="263">
        <v>0</v>
      </c>
      <c r="G145" s="263">
        <v>0</v>
      </c>
      <c r="H145" s="263">
        <v>3</v>
      </c>
      <c r="I145" s="263">
        <v>0</v>
      </c>
      <c r="J145" s="263">
        <v>0</v>
      </c>
      <c r="K145" s="263">
        <v>0</v>
      </c>
      <c r="L145" s="263">
        <v>0</v>
      </c>
      <c r="M145" s="263">
        <v>0</v>
      </c>
      <c r="N145" s="263">
        <v>0</v>
      </c>
      <c r="O145" s="263">
        <v>0</v>
      </c>
      <c r="P145" s="263">
        <v>0</v>
      </c>
      <c r="Q145" s="263">
        <v>0</v>
      </c>
      <c r="R145" s="263">
        <v>1</v>
      </c>
      <c r="S145" s="263">
        <v>0</v>
      </c>
      <c r="T145" s="265">
        <v>1</v>
      </c>
      <c r="U145" s="259">
        <f t="shared" si="8"/>
        <v>1</v>
      </c>
    </row>
    <row r="146" spans="1:21" x14ac:dyDescent="0.3">
      <c r="A146" s="247" t="str">
        <f t="shared" si="6"/>
        <v>01RB01</v>
      </c>
      <c r="B146" s="248">
        <f t="shared" si="7"/>
        <v>1</v>
      </c>
      <c r="C146" s="266" t="s">
        <v>384</v>
      </c>
      <c r="D146" s="267" t="s">
        <v>379</v>
      </c>
      <c r="E146" s="266">
        <v>0</v>
      </c>
      <c r="F146" s="266">
        <v>0</v>
      </c>
      <c r="G146" s="266">
        <v>0</v>
      </c>
      <c r="H146" s="266">
        <v>0</v>
      </c>
      <c r="I146" s="266">
        <v>0</v>
      </c>
      <c r="J146" s="266">
        <v>1</v>
      </c>
      <c r="K146" s="266">
        <v>0</v>
      </c>
      <c r="L146" s="266">
        <v>1</v>
      </c>
      <c r="M146" s="266">
        <v>0</v>
      </c>
      <c r="N146" s="266">
        <v>0</v>
      </c>
      <c r="O146" s="266">
        <v>0</v>
      </c>
      <c r="P146" s="266">
        <v>0</v>
      </c>
      <c r="Q146" s="266">
        <v>0</v>
      </c>
      <c r="R146" s="266">
        <v>0</v>
      </c>
      <c r="S146" s="266">
        <v>0</v>
      </c>
      <c r="T146" s="268">
        <v>0</v>
      </c>
      <c r="U146" s="259">
        <f t="shared" si="8"/>
        <v>0</v>
      </c>
    </row>
    <row r="147" spans="1:21" x14ac:dyDescent="0.3">
      <c r="A147" s="247" t="str">
        <f t="shared" si="6"/>
        <v>01RB02</v>
      </c>
      <c r="B147" s="248">
        <f t="shared" si="7"/>
        <v>2</v>
      </c>
      <c r="C147" s="266" t="s">
        <v>384</v>
      </c>
      <c r="D147" s="267" t="s">
        <v>382</v>
      </c>
      <c r="E147" s="266">
        <v>2</v>
      </c>
      <c r="F147" s="266">
        <v>0</v>
      </c>
      <c r="G147" s="266">
        <v>0</v>
      </c>
      <c r="H147" s="266">
        <v>2</v>
      </c>
      <c r="I147" s="266">
        <v>0</v>
      </c>
      <c r="J147" s="266">
        <v>0</v>
      </c>
      <c r="K147" s="266">
        <v>0</v>
      </c>
      <c r="L147" s="266">
        <v>0</v>
      </c>
      <c r="M147" s="266">
        <v>0</v>
      </c>
      <c r="N147" s="266">
        <v>0</v>
      </c>
      <c r="O147" s="266">
        <v>0</v>
      </c>
      <c r="P147" s="266">
        <v>0</v>
      </c>
      <c r="Q147" s="266">
        <v>0</v>
      </c>
      <c r="R147" s="266">
        <v>0</v>
      </c>
      <c r="S147" s="266">
        <v>0</v>
      </c>
      <c r="T147" s="268">
        <v>0</v>
      </c>
      <c r="U147" s="259">
        <f t="shared" si="8"/>
        <v>1</v>
      </c>
    </row>
    <row r="148" spans="1:21" x14ac:dyDescent="0.3">
      <c r="A148" s="247" t="str">
        <f t="shared" si="6"/>
        <v>01RB03</v>
      </c>
      <c r="B148" s="248">
        <f t="shared" si="7"/>
        <v>3</v>
      </c>
      <c r="C148" s="266" t="s">
        <v>384</v>
      </c>
      <c r="D148" s="267" t="s">
        <v>386</v>
      </c>
      <c r="E148" s="266">
        <v>0</v>
      </c>
      <c r="F148" s="266">
        <v>0</v>
      </c>
      <c r="G148" s="266">
        <v>0</v>
      </c>
      <c r="H148" s="266">
        <v>0</v>
      </c>
      <c r="I148" s="266">
        <v>0</v>
      </c>
      <c r="J148" s="266">
        <v>0</v>
      </c>
      <c r="K148" s="266">
        <v>0</v>
      </c>
      <c r="L148" s="266">
        <v>0</v>
      </c>
      <c r="M148" s="266">
        <v>0</v>
      </c>
      <c r="N148" s="266">
        <v>0</v>
      </c>
      <c r="O148" s="266">
        <v>0</v>
      </c>
      <c r="P148" s="266">
        <v>0</v>
      </c>
      <c r="Q148" s="266">
        <v>0</v>
      </c>
      <c r="R148" s="266">
        <v>0</v>
      </c>
      <c r="S148" s="266">
        <v>0</v>
      </c>
      <c r="T148" s="268">
        <v>0</v>
      </c>
      <c r="U148" s="259">
        <f t="shared" si="8"/>
        <v>0</v>
      </c>
    </row>
    <row r="149" spans="1:21" x14ac:dyDescent="0.3">
      <c r="A149" s="247" t="str">
        <f t="shared" si="6"/>
        <v>01RE01</v>
      </c>
      <c r="B149" s="248">
        <f t="shared" si="7"/>
        <v>1</v>
      </c>
      <c r="C149" s="263" t="s">
        <v>142</v>
      </c>
      <c r="D149" s="264" t="s">
        <v>182</v>
      </c>
      <c r="E149" s="263">
        <v>3</v>
      </c>
      <c r="F149" s="263">
        <v>1</v>
      </c>
      <c r="G149" s="263">
        <v>2</v>
      </c>
      <c r="H149" s="263">
        <v>6</v>
      </c>
      <c r="I149" s="263">
        <v>0</v>
      </c>
      <c r="J149" s="263">
        <v>0</v>
      </c>
      <c r="K149" s="263">
        <v>0</v>
      </c>
      <c r="L149" s="263">
        <v>0</v>
      </c>
      <c r="M149" s="263">
        <v>1</v>
      </c>
      <c r="N149" s="263">
        <v>0</v>
      </c>
      <c r="O149" s="263">
        <v>0</v>
      </c>
      <c r="P149" s="263">
        <v>1</v>
      </c>
      <c r="Q149" s="263">
        <v>0</v>
      </c>
      <c r="R149" s="263">
        <v>0</v>
      </c>
      <c r="S149" s="263">
        <v>0</v>
      </c>
      <c r="T149" s="265">
        <v>0</v>
      </c>
      <c r="U149" s="259">
        <f t="shared" si="8"/>
        <v>1</v>
      </c>
    </row>
    <row r="150" spans="1:21" x14ac:dyDescent="0.3">
      <c r="A150" s="247" t="str">
        <f t="shared" si="6"/>
        <v>01RE02</v>
      </c>
      <c r="B150" s="248">
        <f t="shared" si="7"/>
        <v>2</v>
      </c>
      <c r="C150" s="266" t="s">
        <v>142</v>
      </c>
      <c r="D150" s="267" t="s">
        <v>187</v>
      </c>
      <c r="E150" s="266">
        <v>0</v>
      </c>
      <c r="F150" s="266">
        <v>0</v>
      </c>
      <c r="G150" s="266">
        <v>1</v>
      </c>
      <c r="H150" s="266">
        <v>1</v>
      </c>
      <c r="I150" s="266">
        <v>0</v>
      </c>
      <c r="J150" s="266">
        <v>0</v>
      </c>
      <c r="K150" s="266">
        <v>0</v>
      </c>
      <c r="L150" s="266">
        <v>0</v>
      </c>
      <c r="M150" s="266">
        <v>0</v>
      </c>
      <c r="N150" s="266">
        <v>0</v>
      </c>
      <c r="O150" s="266">
        <v>0</v>
      </c>
      <c r="P150" s="266">
        <v>0</v>
      </c>
      <c r="Q150" s="266">
        <v>0</v>
      </c>
      <c r="R150" s="266">
        <v>0</v>
      </c>
      <c r="S150" s="266">
        <v>0</v>
      </c>
      <c r="T150" s="268">
        <v>0</v>
      </c>
      <c r="U150" s="259">
        <f t="shared" si="8"/>
        <v>1</v>
      </c>
    </row>
    <row r="151" spans="1:21" x14ac:dyDescent="0.3">
      <c r="A151" s="247" t="str">
        <f t="shared" si="6"/>
        <v>01TQ01</v>
      </c>
      <c r="B151" s="248">
        <f t="shared" si="7"/>
        <v>1</v>
      </c>
      <c r="C151" s="266" t="s">
        <v>223</v>
      </c>
      <c r="D151" s="267" t="s">
        <v>97</v>
      </c>
      <c r="E151" s="266">
        <v>1</v>
      </c>
      <c r="F151" s="266">
        <v>0</v>
      </c>
      <c r="G151" s="266">
        <v>0</v>
      </c>
      <c r="H151" s="266">
        <v>1</v>
      </c>
      <c r="I151" s="266">
        <v>0</v>
      </c>
      <c r="J151" s="266">
        <v>0</v>
      </c>
      <c r="K151" s="266">
        <v>0</v>
      </c>
      <c r="L151" s="266">
        <v>0</v>
      </c>
      <c r="M151" s="266">
        <v>0</v>
      </c>
      <c r="N151" s="266">
        <v>0</v>
      </c>
      <c r="O151" s="266">
        <v>0</v>
      </c>
      <c r="P151" s="266">
        <v>0</v>
      </c>
      <c r="Q151" s="266">
        <v>0</v>
      </c>
      <c r="R151" s="266">
        <v>0</v>
      </c>
      <c r="S151" s="266">
        <v>0</v>
      </c>
      <c r="T151" s="268">
        <v>0</v>
      </c>
      <c r="U151" s="259">
        <f t="shared" si="8"/>
        <v>1</v>
      </c>
    </row>
    <row r="152" spans="1:21" x14ac:dyDescent="0.3">
      <c r="A152" s="247" t="str">
        <f t="shared" si="6"/>
        <v>01TQ02</v>
      </c>
      <c r="B152" s="248">
        <f t="shared" si="7"/>
        <v>2</v>
      </c>
      <c r="C152" s="263" t="s">
        <v>223</v>
      </c>
      <c r="D152" s="264" t="s">
        <v>228</v>
      </c>
      <c r="E152" s="263">
        <v>0</v>
      </c>
      <c r="F152" s="263">
        <v>0</v>
      </c>
      <c r="G152" s="263">
        <v>0</v>
      </c>
      <c r="H152" s="263">
        <v>0</v>
      </c>
      <c r="I152" s="263">
        <v>0</v>
      </c>
      <c r="J152" s="263">
        <v>0</v>
      </c>
      <c r="K152" s="263">
        <v>0</v>
      </c>
      <c r="L152" s="263">
        <v>0</v>
      </c>
      <c r="M152" s="263">
        <v>0</v>
      </c>
      <c r="N152" s="263">
        <v>0</v>
      </c>
      <c r="O152" s="263">
        <v>0</v>
      </c>
      <c r="P152" s="263">
        <v>0</v>
      </c>
      <c r="Q152" s="263">
        <v>0</v>
      </c>
      <c r="R152" s="263">
        <v>0</v>
      </c>
      <c r="S152" s="263">
        <v>0</v>
      </c>
      <c r="T152" s="265">
        <v>0</v>
      </c>
      <c r="U152" s="259">
        <f t="shared" si="8"/>
        <v>0</v>
      </c>
    </row>
    <row r="153" spans="1:21" x14ac:dyDescent="0.3">
      <c r="A153" s="247" t="str">
        <f t="shared" si="6"/>
        <v>01TQ03</v>
      </c>
      <c r="B153" s="248">
        <f t="shared" si="7"/>
        <v>3</v>
      </c>
      <c r="C153" s="263" t="s">
        <v>223</v>
      </c>
      <c r="D153" s="264" t="s">
        <v>231</v>
      </c>
      <c r="E153" s="263">
        <v>1</v>
      </c>
      <c r="F153" s="263">
        <v>0</v>
      </c>
      <c r="G153" s="263">
        <v>0</v>
      </c>
      <c r="H153" s="263">
        <v>1</v>
      </c>
      <c r="I153" s="263">
        <v>0</v>
      </c>
      <c r="J153" s="263">
        <v>0</v>
      </c>
      <c r="K153" s="263">
        <v>0</v>
      </c>
      <c r="L153" s="263">
        <v>0</v>
      </c>
      <c r="M153" s="263">
        <v>0</v>
      </c>
      <c r="N153" s="263">
        <v>0</v>
      </c>
      <c r="O153" s="263">
        <v>0</v>
      </c>
      <c r="P153" s="263">
        <v>0</v>
      </c>
      <c r="Q153" s="263">
        <v>0</v>
      </c>
      <c r="R153" s="263">
        <v>0</v>
      </c>
      <c r="S153" s="263">
        <v>0</v>
      </c>
      <c r="T153" s="265">
        <v>0</v>
      </c>
      <c r="U153" s="259">
        <f t="shared" si="8"/>
        <v>1</v>
      </c>
    </row>
    <row r="154" spans="1:21" x14ac:dyDescent="0.3">
      <c r="A154" s="247" t="str">
        <f t="shared" si="6"/>
        <v>01TQ04</v>
      </c>
      <c r="B154" s="248">
        <f t="shared" si="7"/>
        <v>4</v>
      </c>
      <c r="C154" s="266" t="s">
        <v>223</v>
      </c>
      <c r="D154" s="267" t="s">
        <v>269</v>
      </c>
      <c r="E154" s="266">
        <v>2</v>
      </c>
      <c r="F154" s="266">
        <v>0</v>
      </c>
      <c r="G154" s="266">
        <v>0</v>
      </c>
      <c r="H154" s="266">
        <v>2</v>
      </c>
      <c r="I154" s="266">
        <v>0</v>
      </c>
      <c r="J154" s="266">
        <v>0</v>
      </c>
      <c r="K154" s="266">
        <v>0</v>
      </c>
      <c r="L154" s="266">
        <v>0</v>
      </c>
      <c r="M154" s="266">
        <v>4</v>
      </c>
      <c r="N154" s="266">
        <v>0</v>
      </c>
      <c r="O154" s="266">
        <v>0</v>
      </c>
      <c r="P154" s="266">
        <v>4</v>
      </c>
      <c r="Q154" s="266">
        <v>0</v>
      </c>
      <c r="R154" s="266">
        <v>0</v>
      </c>
      <c r="S154" s="266">
        <v>0</v>
      </c>
      <c r="T154" s="268">
        <v>0</v>
      </c>
      <c r="U154" s="259">
        <f t="shared" si="8"/>
        <v>1</v>
      </c>
    </row>
    <row r="155" spans="1:21" x14ac:dyDescent="0.3">
      <c r="A155" s="247" t="str">
        <f t="shared" si="6"/>
        <v>01UC01</v>
      </c>
      <c r="B155" s="248">
        <f t="shared" si="7"/>
        <v>1</v>
      </c>
      <c r="C155" s="263" t="s">
        <v>101</v>
      </c>
      <c r="D155" s="264" t="s">
        <v>97</v>
      </c>
      <c r="E155" s="263">
        <v>0</v>
      </c>
      <c r="F155" s="263">
        <v>0</v>
      </c>
      <c r="G155" s="263">
        <v>0</v>
      </c>
      <c r="H155" s="263">
        <v>0</v>
      </c>
      <c r="I155" s="263">
        <v>0</v>
      </c>
      <c r="J155" s="263">
        <v>0</v>
      </c>
      <c r="K155" s="263">
        <v>0</v>
      </c>
      <c r="L155" s="263">
        <v>0</v>
      </c>
      <c r="M155" s="263">
        <v>0</v>
      </c>
      <c r="N155" s="263">
        <v>0</v>
      </c>
      <c r="O155" s="263">
        <v>0</v>
      </c>
      <c r="P155" s="263">
        <v>0</v>
      </c>
      <c r="Q155" s="263">
        <v>2</v>
      </c>
      <c r="R155" s="263">
        <v>0</v>
      </c>
      <c r="S155" s="263">
        <v>0</v>
      </c>
      <c r="T155" s="265">
        <v>2</v>
      </c>
      <c r="U155" s="259">
        <f t="shared" si="8"/>
        <v>0</v>
      </c>
    </row>
    <row r="156" spans="1:21" x14ac:dyDescent="0.3">
      <c r="A156" s="247" t="str">
        <f t="shared" si="6"/>
        <v>01UC02</v>
      </c>
      <c r="B156" s="248">
        <f t="shared" si="7"/>
        <v>2</v>
      </c>
      <c r="C156" s="266" t="s">
        <v>101</v>
      </c>
      <c r="D156" s="267" t="s">
        <v>278</v>
      </c>
      <c r="E156" s="266">
        <v>0</v>
      </c>
      <c r="F156" s="266">
        <v>0</v>
      </c>
      <c r="G156" s="266">
        <v>0</v>
      </c>
      <c r="H156" s="266">
        <v>0</v>
      </c>
      <c r="I156" s="266">
        <v>0</v>
      </c>
      <c r="J156" s="266">
        <v>0</v>
      </c>
      <c r="K156" s="266">
        <v>0</v>
      </c>
      <c r="L156" s="266">
        <v>0</v>
      </c>
      <c r="M156" s="266">
        <v>1</v>
      </c>
      <c r="N156" s="266">
        <v>0</v>
      </c>
      <c r="O156" s="266">
        <v>0</v>
      </c>
      <c r="P156" s="266">
        <v>1</v>
      </c>
      <c r="Q156" s="266">
        <v>0</v>
      </c>
      <c r="R156" s="266">
        <v>0</v>
      </c>
      <c r="S156" s="266">
        <v>0</v>
      </c>
      <c r="T156" s="268">
        <v>0</v>
      </c>
      <c r="U156" s="259">
        <f t="shared" si="8"/>
        <v>1</v>
      </c>
    </row>
    <row r="157" spans="1:21" x14ac:dyDescent="0.3">
      <c r="A157" s="247" t="str">
        <f t="shared" si="6"/>
        <v>01UC03</v>
      </c>
      <c r="B157" s="248">
        <f t="shared" si="7"/>
        <v>3</v>
      </c>
      <c r="C157" s="266" t="s">
        <v>101</v>
      </c>
      <c r="D157" s="267" t="s">
        <v>288</v>
      </c>
      <c r="E157" s="266">
        <v>0</v>
      </c>
      <c r="F157" s="266">
        <v>0</v>
      </c>
      <c r="G157" s="266">
        <v>0</v>
      </c>
      <c r="H157" s="266">
        <v>0</v>
      </c>
      <c r="I157" s="266">
        <v>0</v>
      </c>
      <c r="J157" s="266">
        <v>0</v>
      </c>
      <c r="K157" s="266">
        <v>0</v>
      </c>
      <c r="L157" s="266">
        <v>0</v>
      </c>
      <c r="M157" s="266">
        <v>1</v>
      </c>
      <c r="N157" s="266">
        <v>0</v>
      </c>
      <c r="O157" s="266">
        <v>0</v>
      </c>
      <c r="P157" s="266">
        <v>1</v>
      </c>
      <c r="Q157" s="266">
        <v>1</v>
      </c>
      <c r="R157" s="266">
        <v>0</v>
      </c>
      <c r="S157" s="266">
        <v>0</v>
      </c>
      <c r="T157" s="268">
        <v>1</v>
      </c>
      <c r="U157" s="259">
        <f t="shared" si="8"/>
        <v>0</v>
      </c>
    </row>
    <row r="158" spans="1:21" x14ac:dyDescent="0.3">
      <c r="A158" s="247" t="str">
        <f t="shared" si="6"/>
        <v>01UC04</v>
      </c>
      <c r="B158" s="248">
        <f t="shared" si="7"/>
        <v>4</v>
      </c>
      <c r="C158" s="266" t="s">
        <v>101</v>
      </c>
      <c r="D158" s="267" t="s">
        <v>290</v>
      </c>
      <c r="E158" s="266">
        <v>0</v>
      </c>
      <c r="F158" s="266">
        <v>0</v>
      </c>
      <c r="G158" s="266">
        <v>0</v>
      </c>
      <c r="H158" s="266">
        <v>0</v>
      </c>
      <c r="I158" s="266">
        <v>1</v>
      </c>
      <c r="J158" s="266">
        <v>0</v>
      </c>
      <c r="K158" s="266">
        <v>0</v>
      </c>
      <c r="L158" s="266">
        <v>1</v>
      </c>
      <c r="M158" s="266">
        <v>2</v>
      </c>
      <c r="N158" s="266">
        <v>0</v>
      </c>
      <c r="O158" s="266">
        <v>0</v>
      </c>
      <c r="P158" s="266">
        <v>2</v>
      </c>
      <c r="Q158" s="266">
        <v>2</v>
      </c>
      <c r="R158" s="266">
        <v>0</v>
      </c>
      <c r="S158" s="266">
        <v>0</v>
      </c>
      <c r="T158" s="268">
        <v>2</v>
      </c>
      <c r="U158" s="259">
        <f t="shared" si="8"/>
        <v>0</v>
      </c>
    </row>
    <row r="159" spans="1:21" x14ac:dyDescent="0.3">
      <c r="A159" s="247" t="str">
        <f t="shared" si="6"/>
        <v>01UC05</v>
      </c>
      <c r="B159" s="248">
        <f t="shared" si="7"/>
        <v>5</v>
      </c>
      <c r="C159" s="266" t="s">
        <v>101</v>
      </c>
      <c r="D159" s="267" t="s">
        <v>293</v>
      </c>
      <c r="E159" s="266">
        <v>3</v>
      </c>
      <c r="F159" s="266">
        <v>0</v>
      </c>
      <c r="G159" s="266">
        <v>0</v>
      </c>
      <c r="H159" s="266">
        <v>3</v>
      </c>
      <c r="I159" s="266">
        <v>0</v>
      </c>
      <c r="J159" s="266">
        <v>0</v>
      </c>
      <c r="K159" s="266">
        <v>0</v>
      </c>
      <c r="L159" s="266">
        <v>0</v>
      </c>
      <c r="M159" s="266">
        <v>11</v>
      </c>
      <c r="N159" s="266">
        <v>0</v>
      </c>
      <c r="O159" s="266">
        <v>0</v>
      </c>
      <c r="P159" s="266">
        <v>11</v>
      </c>
      <c r="Q159" s="266">
        <v>1</v>
      </c>
      <c r="R159" s="266">
        <v>0</v>
      </c>
      <c r="S159" s="266">
        <v>0</v>
      </c>
      <c r="T159" s="268">
        <v>1</v>
      </c>
      <c r="U159" s="259">
        <f t="shared" si="8"/>
        <v>1</v>
      </c>
    </row>
    <row r="160" spans="1:21" x14ac:dyDescent="0.3">
      <c r="A160" s="247" t="str">
        <f t="shared" si="6"/>
        <v>01UC06</v>
      </c>
      <c r="B160" s="248">
        <f t="shared" si="7"/>
        <v>6</v>
      </c>
      <c r="C160" s="266" t="s">
        <v>101</v>
      </c>
      <c r="D160" s="267" t="s">
        <v>300</v>
      </c>
      <c r="E160" s="266">
        <v>2</v>
      </c>
      <c r="F160" s="266">
        <v>0</v>
      </c>
      <c r="G160" s="266">
        <v>0</v>
      </c>
      <c r="H160" s="266">
        <v>2</v>
      </c>
      <c r="I160" s="266">
        <v>0</v>
      </c>
      <c r="J160" s="266">
        <v>0</v>
      </c>
      <c r="K160" s="266">
        <v>0</v>
      </c>
      <c r="L160" s="266">
        <v>0</v>
      </c>
      <c r="M160" s="266">
        <v>1</v>
      </c>
      <c r="N160" s="266">
        <v>0</v>
      </c>
      <c r="O160" s="266">
        <v>0</v>
      </c>
      <c r="P160" s="266">
        <v>1</v>
      </c>
      <c r="Q160" s="266">
        <v>1</v>
      </c>
      <c r="R160" s="266">
        <v>0</v>
      </c>
      <c r="S160" s="266">
        <v>0</v>
      </c>
      <c r="T160" s="268">
        <v>1</v>
      </c>
      <c r="U160" s="259">
        <f t="shared" si="8"/>
        <v>1</v>
      </c>
    </row>
    <row r="161" spans="1:21" x14ac:dyDescent="0.3">
      <c r="A161" s="247" t="str">
        <f t="shared" si="6"/>
        <v>01UC07</v>
      </c>
      <c r="B161" s="248">
        <f t="shared" si="7"/>
        <v>7</v>
      </c>
      <c r="C161" s="266" t="s">
        <v>101</v>
      </c>
      <c r="D161" s="267" t="s">
        <v>302</v>
      </c>
      <c r="E161" s="266">
        <v>0</v>
      </c>
      <c r="F161" s="266">
        <v>0</v>
      </c>
      <c r="G161" s="266">
        <v>0</v>
      </c>
      <c r="H161" s="266">
        <v>0</v>
      </c>
      <c r="I161" s="266">
        <v>0</v>
      </c>
      <c r="J161" s="266">
        <v>0</v>
      </c>
      <c r="K161" s="266">
        <v>0</v>
      </c>
      <c r="L161" s="266">
        <v>0</v>
      </c>
      <c r="M161" s="266">
        <v>0</v>
      </c>
      <c r="N161" s="266">
        <v>0</v>
      </c>
      <c r="O161" s="266">
        <v>0</v>
      </c>
      <c r="P161" s="266">
        <v>0</v>
      </c>
      <c r="Q161" s="266">
        <v>1</v>
      </c>
      <c r="R161" s="266">
        <v>0</v>
      </c>
      <c r="S161" s="266">
        <v>0</v>
      </c>
      <c r="T161" s="268">
        <v>1</v>
      </c>
      <c r="U161" s="259">
        <f t="shared" si="8"/>
        <v>0</v>
      </c>
    </row>
    <row r="162" spans="1:21" x14ac:dyDescent="0.3">
      <c r="A162" s="247" t="str">
        <f t="shared" si="6"/>
        <v>01UC08</v>
      </c>
      <c r="B162" s="248">
        <f t="shared" si="7"/>
        <v>8</v>
      </c>
      <c r="C162" s="266" t="s">
        <v>101</v>
      </c>
      <c r="D162" s="267" t="s">
        <v>304</v>
      </c>
      <c r="E162" s="266">
        <v>1</v>
      </c>
      <c r="F162" s="266">
        <v>0</v>
      </c>
      <c r="G162" s="266">
        <v>0</v>
      </c>
      <c r="H162" s="266">
        <v>1</v>
      </c>
      <c r="I162" s="266">
        <v>2</v>
      </c>
      <c r="J162" s="266">
        <v>0</v>
      </c>
      <c r="K162" s="266">
        <v>0</v>
      </c>
      <c r="L162" s="266">
        <v>2</v>
      </c>
      <c r="M162" s="266">
        <v>4</v>
      </c>
      <c r="N162" s="266">
        <v>0</v>
      </c>
      <c r="O162" s="266">
        <v>0</v>
      </c>
      <c r="P162" s="266">
        <v>4</v>
      </c>
      <c r="Q162" s="266">
        <v>2</v>
      </c>
      <c r="R162" s="266">
        <v>0</v>
      </c>
      <c r="S162" s="266">
        <v>0</v>
      </c>
      <c r="T162" s="268">
        <v>2</v>
      </c>
      <c r="U162" s="259">
        <f t="shared" si="8"/>
        <v>1</v>
      </c>
    </row>
    <row r="163" spans="1:21" x14ac:dyDescent="0.3">
      <c r="A163" s="247" t="str">
        <f t="shared" si="6"/>
        <v>01UC09</v>
      </c>
      <c r="B163" s="248">
        <f t="shared" si="7"/>
        <v>9</v>
      </c>
      <c r="C163" s="266" t="s">
        <v>101</v>
      </c>
      <c r="D163" s="267" t="s">
        <v>307</v>
      </c>
      <c r="E163" s="266">
        <v>0</v>
      </c>
      <c r="F163" s="266">
        <v>0</v>
      </c>
      <c r="G163" s="266">
        <v>0</v>
      </c>
      <c r="H163" s="266">
        <v>0</v>
      </c>
      <c r="I163" s="266">
        <v>0</v>
      </c>
      <c r="J163" s="266">
        <v>0</v>
      </c>
      <c r="K163" s="266">
        <v>0</v>
      </c>
      <c r="L163" s="266">
        <v>0</v>
      </c>
      <c r="M163" s="266">
        <v>1</v>
      </c>
      <c r="N163" s="266">
        <v>0</v>
      </c>
      <c r="O163" s="266">
        <v>0</v>
      </c>
      <c r="P163" s="266">
        <v>1</v>
      </c>
      <c r="Q163" s="266">
        <v>1</v>
      </c>
      <c r="R163" s="266">
        <v>0</v>
      </c>
      <c r="S163" s="266">
        <v>0</v>
      </c>
      <c r="T163" s="268">
        <v>1</v>
      </c>
      <c r="U163" s="259">
        <f t="shared" si="8"/>
        <v>0</v>
      </c>
    </row>
    <row r="164" spans="1:21" x14ac:dyDescent="0.3">
      <c r="A164" s="247" t="str">
        <f t="shared" si="6"/>
        <v>01UC10</v>
      </c>
      <c r="B164" s="248">
        <f t="shared" si="7"/>
        <v>10</v>
      </c>
      <c r="C164" s="263" t="s">
        <v>101</v>
      </c>
      <c r="D164" s="264" t="s">
        <v>309</v>
      </c>
      <c r="E164" s="263">
        <v>0</v>
      </c>
      <c r="F164" s="263">
        <v>0</v>
      </c>
      <c r="G164" s="263">
        <v>0</v>
      </c>
      <c r="H164" s="263">
        <v>0</v>
      </c>
      <c r="I164" s="263">
        <v>0</v>
      </c>
      <c r="J164" s="263">
        <v>0</v>
      </c>
      <c r="K164" s="263">
        <v>0</v>
      </c>
      <c r="L164" s="263">
        <v>0</v>
      </c>
      <c r="M164" s="263">
        <v>0</v>
      </c>
      <c r="N164" s="263">
        <v>0</v>
      </c>
      <c r="O164" s="263">
        <v>0</v>
      </c>
      <c r="P164" s="263">
        <v>0</v>
      </c>
      <c r="Q164" s="263">
        <v>1</v>
      </c>
      <c r="R164" s="263">
        <v>0</v>
      </c>
      <c r="S164" s="263">
        <v>0</v>
      </c>
      <c r="T164" s="265">
        <v>1</v>
      </c>
      <c r="U164" s="259">
        <f t="shared" si="8"/>
        <v>0</v>
      </c>
    </row>
    <row r="165" spans="1:21" x14ac:dyDescent="0.3">
      <c r="A165" s="247" t="str">
        <f t="shared" si="6"/>
        <v>01UC11</v>
      </c>
      <c r="B165" s="248">
        <f t="shared" si="7"/>
        <v>11</v>
      </c>
      <c r="C165" s="263" t="s">
        <v>101</v>
      </c>
      <c r="D165" s="264" t="s">
        <v>325</v>
      </c>
      <c r="E165" s="263">
        <v>0</v>
      </c>
      <c r="F165" s="263">
        <v>0</v>
      </c>
      <c r="G165" s="263">
        <v>0</v>
      </c>
      <c r="H165" s="263">
        <v>0</v>
      </c>
      <c r="I165" s="263">
        <v>1</v>
      </c>
      <c r="J165" s="263">
        <v>0</v>
      </c>
      <c r="K165" s="263">
        <v>0</v>
      </c>
      <c r="L165" s="263">
        <v>1</v>
      </c>
      <c r="M165" s="263">
        <v>1</v>
      </c>
      <c r="N165" s="263">
        <v>0</v>
      </c>
      <c r="O165" s="263">
        <v>0</v>
      </c>
      <c r="P165" s="263">
        <v>1</v>
      </c>
      <c r="Q165" s="263">
        <v>0</v>
      </c>
      <c r="R165" s="263">
        <v>0</v>
      </c>
      <c r="S165" s="263">
        <v>0</v>
      </c>
      <c r="T165" s="265">
        <v>0</v>
      </c>
      <c r="U165" s="259">
        <f t="shared" si="8"/>
        <v>0</v>
      </c>
    </row>
    <row r="166" spans="1:21" x14ac:dyDescent="0.3">
      <c r="A166" s="247" t="str">
        <f t="shared" si="6"/>
        <v>01UC12</v>
      </c>
      <c r="B166" s="248">
        <f t="shared" si="7"/>
        <v>12</v>
      </c>
      <c r="C166" s="266" t="s">
        <v>101</v>
      </c>
      <c r="D166" s="267" t="s">
        <v>329</v>
      </c>
      <c r="E166" s="266">
        <v>0</v>
      </c>
      <c r="F166" s="266">
        <v>0</v>
      </c>
      <c r="G166" s="266">
        <v>0</v>
      </c>
      <c r="H166" s="266">
        <v>0</v>
      </c>
      <c r="I166" s="266">
        <v>0</v>
      </c>
      <c r="J166" s="266">
        <v>0</v>
      </c>
      <c r="K166" s="266">
        <v>0</v>
      </c>
      <c r="L166" s="266">
        <v>0</v>
      </c>
      <c r="M166" s="266">
        <v>1</v>
      </c>
      <c r="N166" s="266">
        <v>0</v>
      </c>
      <c r="O166" s="266">
        <v>0</v>
      </c>
      <c r="P166" s="266">
        <v>1</v>
      </c>
      <c r="Q166" s="266">
        <v>0</v>
      </c>
      <c r="R166" s="266">
        <v>0</v>
      </c>
      <c r="S166" s="266">
        <v>0</v>
      </c>
      <c r="T166" s="268">
        <v>0</v>
      </c>
      <c r="U166" s="259">
        <f t="shared" si="8"/>
        <v>1</v>
      </c>
    </row>
    <row r="167" spans="1:21" x14ac:dyDescent="0.3">
      <c r="A167" s="247" t="str">
        <f t="shared" si="6"/>
        <v>01UC13</v>
      </c>
      <c r="B167" s="248">
        <f t="shared" si="7"/>
        <v>13</v>
      </c>
      <c r="C167" s="266" t="s">
        <v>101</v>
      </c>
      <c r="D167" s="267" t="s">
        <v>342</v>
      </c>
      <c r="E167" s="266">
        <v>0</v>
      </c>
      <c r="F167" s="266">
        <v>0</v>
      </c>
      <c r="G167" s="266">
        <v>0</v>
      </c>
      <c r="H167" s="266">
        <v>0</v>
      </c>
      <c r="I167" s="266">
        <v>0</v>
      </c>
      <c r="J167" s="266">
        <v>0</v>
      </c>
      <c r="K167" s="266">
        <v>0</v>
      </c>
      <c r="L167" s="266">
        <v>0</v>
      </c>
      <c r="M167" s="266">
        <v>0</v>
      </c>
      <c r="N167" s="266">
        <v>0</v>
      </c>
      <c r="O167" s="266">
        <v>0</v>
      </c>
      <c r="P167" s="266">
        <v>0</v>
      </c>
      <c r="Q167" s="266">
        <v>0</v>
      </c>
      <c r="R167" s="266">
        <v>0</v>
      </c>
      <c r="S167" s="266">
        <v>0</v>
      </c>
      <c r="T167" s="268">
        <v>0</v>
      </c>
      <c r="U167" s="259">
        <f t="shared" si="8"/>
        <v>0</v>
      </c>
    </row>
    <row r="168" spans="1:21" x14ac:dyDescent="0.3">
      <c r="A168" s="247" t="str">
        <f t="shared" si="6"/>
        <v>01UO01</v>
      </c>
      <c r="B168" s="248">
        <f t="shared" si="7"/>
        <v>1</v>
      </c>
      <c r="C168" s="263" t="s">
        <v>380</v>
      </c>
      <c r="D168" s="264" t="s">
        <v>366</v>
      </c>
      <c r="E168" s="263">
        <v>0</v>
      </c>
      <c r="F168" s="263">
        <v>0</v>
      </c>
      <c r="G168" s="263">
        <v>0</v>
      </c>
      <c r="H168" s="263">
        <v>0</v>
      </c>
      <c r="I168" s="263">
        <v>0</v>
      </c>
      <c r="J168" s="263">
        <v>0</v>
      </c>
      <c r="K168" s="263">
        <v>0</v>
      </c>
      <c r="L168" s="263">
        <v>0</v>
      </c>
      <c r="M168" s="263">
        <v>0</v>
      </c>
      <c r="N168" s="263">
        <v>0</v>
      </c>
      <c r="O168" s="263">
        <v>0</v>
      </c>
      <c r="P168" s="263">
        <v>0</v>
      </c>
      <c r="Q168" s="263">
        <v>0</v>
      </c>
      <c r="R168" s="263">
        <v>0</v>
      </c>
      <c r="S168" s="263">
        <v>0</v>
      </c>
      <c r="T168" s="265">
        <v>0</v>
      </c>
      <c r="U168" s="259">
        <f t="shared" si="8"/>
        <v>0</v>
      </c>
    </row>
    <row r="169" spans="1:21" x14ac:dyDescent="0.3">
      <c r="A169" s="247" t="str">
        <f t="shared" si="6"/>
        <v>01UO02</v>
      </c>
      <c r="B169" s="248">
        <f t="shared" si="7"/>
        <v>2</v>
      </c>
      <c r="C169" s="263" t="s">
        <v>380</v>
      </c>
      <c r="D169" s="264" t="s">
        <v>379</v>
      </c>
      <c r="E169" s="263">
        <v>0</v>
      </c>
      <c r="F169" s="263">
        <v>0</v>
      </c>
      <c r="G169" s="263">
        <v>0</v>
      </c>
      <c r="H169" s="263">
        <v>0</v>
      </c>
      <c r="I169" s="263">
        <v>0</v>
      </c>
      <c r="J169" s="263">
        <v>0</v>
      </c>
      <c r="K169" s="263">
        <v>0</v>
      </c>
      <c r="L169" s="263">
        <v>0</v>
      </c>
      <c r="M169" s="263">
        <v>1</v>
      </c>
      <c r="N169" s="263">
        <v>0</v>
      </c>
      <c r="O169" s="263">
        <v>0</v>
      </c>
      <c r="P169" s="263">
        <v>1</v>
      </c>
      <c r="Q169" s="263">
        <v>0</v>
      </c>
      <c r="R169" s="263">
        <v>0</v>
      </c>
      <c r="S169" s="263">
        <v>0</v>
      </c>
      <c r="T169" s="265">
        <v>0</v>
      </c>
      <c r="U169" s="259">
        <f t="shared" si="8"/>
        <v>1</v>
      </c>
    </row>
    <row r="170" spans="1:21" x14ac:dyDescent="0.3">
      <c r="A170" s="247" t="str">
        <f t="shared" si="6"/>
        <v>01UO03</v>
      </c>
      <c r="B170" s="248">
        <f t="shared" si="7"/>
        <v>3</v>
      </c>
      <c r="C170" s="266" t="s">
        <v>380</v>
      </c>
      <c r="D170" s="267" t="s">
        <v>383</v>
      </c>
      <c r="E170" s="266">
        <v>0</v>
      </c>
      <c r="F170" s="266">
        <v>0</v>
      </c>
      <c r="G170" s="266">
        <v>0</v>
      </c>
      <c r="H170" s="266">
        <v>0</v>
      </c>
      <c r="I170" s="266">
        <v>0</v>
      </c>
      <c r="J170" s="266">
        <v>0</v>
      </c>
      <c r="K170" s="266">
        <v>0</v>
      </c>
      <c r="L170" s="266">
        <v>0</v>
      </c>
      <c r="M170" s="266">
        <v>1</v>
      </c>
      <c r="N170" s="266">
        <v>0</v>
      </c>
      <c r="O170" s="266">
        <v>0</v>
      </c>
      <c r="P170" s="266">
        <v>1</v>
      </c>
      <c r="Q170" s="266">
        <v>0</v>
      </c>
      <c r="R170" s="266">
        <v>0</v>
      </c>
      <c r="S170" s="266">
        <v>0</v>
      </c>
      <c r="T170" s="268">
        <v>0</v>
      </c>
      <c r="U170" s="259">
        <f t="shared" si="8"/>
        <v>1</v>
      </c>
    </row>
    <row r="171" spans="1:21" x14ac:dyDescent="0.3">
      <c r="A171" s="247" t="str">
        <f t="shared" si="6"/>
        <v>01UO04</v>
      </c>
      <c r="B171" s="248">
        <f t="shared" si="7"/>
        <v>4</v>
      </c>
      <c r="C171" s="263" t="s">
        <v>380</v>
      </c>
      <c r="D171" s="264" t="s">
        <v>386</v>
      </c>
      <c r="E171" s="263">
        <v>0</v>
      </c>
      <c r="F171" s="263">
        <v>0</v>
      </c>
      <c r="G171" s="263">
        <v>0</v>
      </c>
      <c r="H171" s="263">
        <v>0</v>
      </c>
      <c r="I171" s="263">
        <v>0</v>
      </c>
      <c r="J171" s="263">
        <v>0</v>
      </c>
      <c r="K171" s="263">
        <v>0</v>
      </c>
      <c r="L171" s="263">
        <v>0</v>
      </c>
      <c r="M171" s="263">
        <v>2</v>
      </c>
      <c r="N171" s="263">
        <v>0</v>
      </c>
      <c r="O171" s="263">
        <v>0</v>
      </c>
      <c r="P171" s="263">
        <v>2</v>
      </c>
      <c r="Q171" s="263">
        <v>1</v>
      </c>
      <c r="R171" s="263">
        <v>0</v>
      </c>
      <c r="S171" s="263">
        <v>0</v>
      </c>
      <c r="T171" s="265">
        <v>1</v>
      </c>
      <c r="U171" s="259">
        <f t="shared" si="8"/>
        <v>1</v>
      </c>
    </row>
    <row r="172" spans="1:21" x14ac:dyDescent="0.3">
      <c r="A172" s="247" t="str">
        <f t="shared" si="6"/>
        <v>01UO05</v>
      </c>
      <c r="B172" s="248">
        <f t="shared" si="7"/>
        <v>5</v>
      </c>
      <c r="C172" s="266" t="s">
        <v>380</v>
      </c>
      <c r="D172" s="267" t="s">
        <v>390</v>
      </c>
      <c r="E172" s="266">
        <v>1</v>
      </c>
      <c r="F172" s="266">
        <v>0</v>
      </c>
      <c r="G172" s="266">
        <v>0</v>
      </c>
      <c r="H172" s="266">
        <v>1</v>
      </c>
      <c r="I172" s="266">
        <v>0</v>
      </c>
      <c r="J172" s="266">
        <v>0</v>
      </c>
      <c r="K172" s="266">
        <v>0</v>
      </c>
      <c r="L172" s="266">
        <v>0</v>
      </c>
      <c r="M172" s="266">
        <v>5</v>
      </c>
      <c r="N172" s="266">
        <v>0</v>
      </c>
      <c r="O172" s="266">
        <v>0</v>
      </c>
      <c r="P172" s="266">
        <v>5</v>
      </c>
      <c r="Q172" s="266">
        <v>0</v>
      </c>
      <c r="R172" s="266">
        <v>0</v>
      </c>
      <c r="S172" s="266">
        <v>0</v>
      </c>
      <c r="T172" s="268">
        <v>0</v>
      </c>
      <c r="U172" s="259">
        <f t="shared" si="8"/>
        <v>1</v>
      </c>
    </row>
    <row r="173" spans="1:21" x14ac:dyDescent="0.3">
      <c r="A173" s="247" t="str">
        <f t="shared" si="6"/>
        <v>01UQ01</v>
      </c>
      <c r="B173" s="248">
        <f t="shared" si="7"/>
        <v>1</v>
      </c>
      <c r="C173" s="263" t="s">
        <v>376</v>
      </c>
      <c r="D173" s="264" t="s">
        <v>200</v>
      </c>
      <c r="E173" s="263">
        <v>0</v>
      </c>
      <c r="F173" s="263">
        <v>0</v>
      </c>
      <c r="G173" s="263">
        <v>0</v>
      </c>
      <c r="H173" s="263">
        <v>0</v>
      </c>
      <c r="I173" s="263">
        <v>0</v>
      </c>
      <c r="J173" s="263">
        <v>0</v>
      </c>
      <c r="K173" s="263">
        <v>0</v>
      </c>
      <c r="L173" s="263">
        <v>0</v>
      </c>
      <c r="M173" s="263">
        <v>0</v>
      </c>
      <c r="N173" s="263">
        <v>0</v>
      </c>
      <c r="O173" s="263">
        <v>0</v>
      </c>
      <c r="P173" s="263">
        <v>0</v>
      </c>
      <c r="Q173" s="263">
        <v>0</v>
      </c>
      <c r="R173" s="263">
        <v>0</v>
      </c>
      <c r="S173" s="263">
        <v>0</v>
      </c>
      <c r="T173" s="265">
        <v>0</v>
      </c>
      <c r="U173" s="259">
        <f t="shared" si="8"/>
        <v>0</v>
      </c>
    </row>
    <row r="174" spans="1:21" x14ac:dyDescent="0.3">
      <c r="A174" s="247" t="str">
        <f t="shared" si="6"/>
        <v>01UQ02</v>
      </c>
      <c r="B174" s="248">
        <f t="shared" si="7"/>
        <v>2</v>
      </c>
      <c r="C174" s="266" t="s">
        <v>376</v>
      </c>
      <c r="D174" s="267" t="s">
        <v>374</v>
      </c>
      <c r="E174" s="266">
        <v>6</v>
      </c>
      <c r="F174" s="266">
        <v>0</v>
      </c>
      <c r="G174" s="266">
        <v>0</v>
      </c>
      <c r="H174" s="266">
        <v>6</v>
      </c>
      <c r="I174" s="266">
        <v>2</v>
      </c>
      <c r="J174" s="266">
        <v>0</v>
      </c>
      <c r="K174" s="266">
        <v>0</v>
      </c>
      <c r="L174" s="266">
        <v>2</v>
      </c>
      <c r="M174" s="266">
        <v>3</v>
      </c>
      <c r="N174" s="266">
        <v>0</v>
      </c>
      <c r="O174" s="266">
        <v>0</v>
      </c>
      <c r="P174" s="266">
        <v>3</v>
      </c>
      <c r="Q174" s="266">
        <v>1</v>
      </c>
      <c r="R174" s="266">
        <v>0</v>
      </c>
      <c r="S174" s="266">
        <v>0</v>
      </c>
      <c r="T174" s="268">
        <v>1</v>
      </c>
      <c r="U174" s="259">
        <f t="shared" si="8"/>
        <v>1</v>
      </c>
    </row>
    <row r="175" spans="1:21" x14ac:dyDescent="0.3">
      <c r="A175" s="247" t="str">
        <f t="shared" si="6"/>
        <v>01UQ03</v>
      </c>
      <c r="B175" s="248">
        <f t="shared" si="7"/>
        <v>3</v>
      </c>
      <c r="C175" s="266" t="s">
        <v>376</v>
      </c>
      <c r="D175" s="267" t="s">
        <v>379</v>
      </c>
      <c r="E175" s="266">
        <v>2</v>
      </c>
      <c r="F175" s="266">
        <v>0</v>
      </c>
      <c r="G175" s="266">
        <v>0</v>
      </c>
      <c r="H175" s="266">
        <v>2</v>
      </c>
      <c r="I175" s="266">
        <v>3</v>
      </c>
      <c r="J175" s="266">
        <v>0</v>
      </c>
      <c r="K175" s="266">
        <v>0</v>
      </c>
      <c r="L175" s="266">
        <v>3</v>
      </c>
      <c r="M175" s="266">
        <v>2</v>
      </c>
      <c r="N175" s="266">
        <v>0</v>
      </c>
      <c r="O175" s="266">
        <v>0</v>
      </c>
      <c r="P175" s="266">
        <v>2</v>
      </c>
      <c r="Q175" s="266">
        <v>1</v>
      </c>
      <c r="R175" s="266">
        <v>0</v>
      </c>
      <c r="S175" s="266">
        <v>0</v>
      </c>
      <c r="T175" s="268">
        <v>1</v>
      </c>
      <c r="U175" s="259">
        <f t="shared" si="8"/>
        <v>0</v>
      </c>
    </row>
    <row r="176" spans="1:21" x14ac:dyDescent="0.3">
      <c r="A176" s="247" t="str">
        <f t="shared" si="6"/>
        <v>01UQ04</v>
      </c>
      <c r="B176" s="248">
        <f t="shared" si="7"/>
        <v>4</v>
      </c>
      <c r="C176" s="263" t="s">
        <v>376</v>
      </c>
      <c r="D176" s="264" t="s">
        <v>382</v>
      </c>
      <c r="E176" s="263">
        <v>1</v>
      </c>
      <c r="F176" s="263">
        <v>0</v>
      </c>
      <c r="G176" s="263">
        <v>0</v>
      </c>
      <c r="H176" s="263">
        <v>1</v>
      </c>
      <c r="I176" s="263">
        <v>0</v>
      </c>
      <c r="J176" s="263">
        <v>0</v>
      </c>
      <c r="K176" s="263">
        <v>0</v>
      </c>
      <c r="L176" s="263">
        <v>0</v>
      </c>
      <c r="M176" s="263">
        <v>2</v>
      </c>
      <c r="N176" s="263">
        <v>0</v>
      </c>
      <c r="O176" s="263">
        <v>0</v>
      </c>
      <c r="P176" s="263">
        <v>2</v>
      </c>
      <c r="Q176" s="263">
        <v>0</v>
      </c>
      <c r="R176" s="263">
        <v>0</v>
      </c>
      <c r="S176" s="263">
        <v>0</v>
      </c>
      <c r="T176" s="265">
        <v>0</v>
      </c>
      <c r="U176" s="259">
        <f t="shared" si="8"/>
        <v>1</v>
      </c>
    </row>
    <row r="177" spans="1:21" x14ac:dyDescent="0.3">
      <c r="A177" s="247" t="str">
        <f t="shared" si="6"/>
        <v>01UQ05</v>
      </c>
      <c r="B177" s="248">
        <f t="shared" si="7"/>
        <v>5</v>
      </c>
      <c r="C177" s="263" t="s">
        <v>376</v>
      </c>
      <c r="D177" s="264" t="s">
        <v>383</v>
      </c>
      <c r="E177" s="263">
        <v>0</v>
      </c>
      <c r="F177" s="263">
        <v>0</v>
      </c>
      <c r="G177" s="263">
        <v>0</v>
      </c>
      <c r="H177" s="263">
        <v>0</v>
      </c>
      <c r="I177" s="263">
        <v>0</v>
      </c>
      <c r="J177" s="263">
        <v>0</v>
      </c>
      <c r="K177" s="263">
        <v>0</v>
      </c>
      <c r="L177" s="263">
        <v>0</v>
      </c>
      <c r="M177" s="263">
        <v>0</v>
      </c>
      <c r="N177" s="263">
        <v>0</v>
      </c>
      <c r="O177" s="263">
        <v>0</v>
      </c>
      <c r="P177" s="263">
        <v>0</v>
      </c>
      <c r="Q177" s="263">
        <v>1</v>
      </c>
      <c r="R177" s="263">
        <v>0</v>
      </c>
      <c r="S177" s="263">
        <v>0</v>
      </c>
      <c r="T177" s="265">
        <v>1</v>
      </c>
      <c r="U177" s="259">
        <f t="shared" si="8"/>
        <v>0</v>
      </c>
    </row>
    <row r="178" spans="1:21" x14ac:dyDescent="0.3">
      <c r="A178" s="247" t="str">
        <f t="shared" si="6"/>
        <v>01UQ06</v>
      </c>
      <c r="B178" s="248">
        <f t="shared" si="7"/>
        <v>6</v>
      </c>
      <c r="C178" s="263" t="s">
        <v>376</v>
      </c>
      <c r="D178" s="264" t="s">
        <v>390</v>
      </c>
      <c r="E178" s="263">
        <v>1</v>
      </c>
      <c r="F178" s="263">
        <v>0</v>
      </c>
      <c r="G178" s="263">
        <v>0</v>
      </c>
      <c r="H178" s="263">
        <v>1</v>
      </c>
      <c r="I178" s="263">
        <v>0</v>
      </c>
      <c r="J178" s="263">
        <v>0</v>
      </c>
      <c r="K178" s="263">
        <v>0</v>
      </c>
      <c r="L178" s="263">
        <v>0</v>
      </c>
      <c r="M178" s="263">
        <v>1</v>
      </c>
      <c r="N178" s="263">
        <v>0</v>
      </c>
      <c r="O178" s="263">
        <v>0</v>
      </c>
      <c r="P178" s="263">
        <v>1</v>
      </c>
      <c r="Q178" s="263">
        <v>1</v>
      </c>
      <c r="R178" s="263">
        <v>0</v>
      </c>
      <c r="S178" s="263">
        <v>0</v>
      </c>
      <c r="T178" s="265">
        <v>1</v>
      </c>
      <c r="U178" s="259">
        <f t="shared" si="8"/>
        <v>1</v>
      </c>
    </row>
    <row r="179" spans="1:21" x14ac:dyDescent="0.3">
      <c r="A179" s="247" t="str">
        <f t="shared" si="6"/>
        <v>01WX01</v>
      </c>
      <c r="B179" s="248">
        <f t="shared" si="7"/>
        <v>1</v>
      </c>
      <c r="C179" s="266" t="s">
        <v>150</v>
      </c>
      <c r="D179" s="267" t="s">
        <v>242</v>
      </c>
      <c r="E179" s="266">
        <v>0</v>
      </c>
      <c r="F179" s="266">
        <v>0</v>
      </c>
      <c r="G179" s="266">
        <v>0</v>
      </c>
      <c r="H179" s="266">
        <v>0</v>
      </c>
      <c r="I179" s="266">
        <v>0</v>
      </c>
      <c r="J179" s="266">
        <v>0</v>
      </c>
      <c r="K179" s="266">
        <v>0</v>
      </c>
      <c r="L179" s="266">
        <v>0</v>
      </c>
      <c r="M179" s="266">
        <v>1</v>
      </c>
      <c r="N179" s="266">
        <v>0</v>
      </c>
      <c r="O179" s="266">
        <v>0</v>
      </c>
      <c r="P179" s="266">
        <v>1</v>
      </c>
      <c r="Q179" s="266">
        <v>0</v>
      </c>
      <c r="R179" s="266">
        <v>0</v>
      </c>
      <c r="S179" s="266">
        <v>0</v>
      </c>
      <c r="T179" s="268">
        <v>0</v>
      </c>
      <c r="U179" s="259">
        <f t="shared" si="8"/>
        <v>1</v>
      </c>
    </row>
    <row r="180" spans="1:21" x14ac:dyDescent="0.3">
      <c r="A180" s="247" t="str">
        <f t="shared" si="6"/>
        <v>02CK01</v>
      </c>
      <c r="B180" s="248">
        <f t="shared" si="7"/>
        <v>1</v>
      </c>
      <c r="C180" s="263" t="s">
        <v>333</v>
      </c>
      <c r="D180" s="264" t="s">
        <v>334</v>
      </c>
      <c r="E180" s="263">
        <v>1</v>
      </c>
      <c r="F180" s="263">
        <v>0</v>
      </c>
      <c r="G180" s="263">
        <v>0</v>
      </c>
      <c r="H180" s="263">
        <v>1</v>
      </c>
      <c r="I180" s="263">
        <v>0</v>
      </c>
      <c r="J180" s="263">
        <v>0</v>
      </c>
      <c r="K180" s="263">
        <v>0</v>
      </c>
      <c r="L180" s="263">
        <v>0</v>
      </c>
      <c r="M180" s="263">
        <v>1</v>
      </c>
      <c r="N180" s="263">
        <v>0</v>
      </c>
      <c r="O180" s="263">
        <v>0</v>
      </c>
      <c r="P180" s="263">
        <v>1</v>
      </c>
      <c r="Q180" s="263">
        <v>0</v>
      </c>
      <c r="R180" s="263">
        <v>0</v>
      </c>
      <c r="S180" s="263">
        <v>0</v>
      </c>
      <c r="T180" s="265">
        <v>0</v>
      </c>
      <c r="U180" s="259">
        <f t="shared" si="8"/>
        <v>1</v>
      </c>
    </row>
    <row r="181" spans="1:21" x14ac:dyDescent="0.3">
      <c r="A181" s="247" t="str">
        <f t="shared" si="6"/>
        <v>02CK02</v>
      </c>
      <c r="B181" s="248">
        <f t="shared" si="7"/>
        <v>2</v>
      </c>
      <c r="C181" s="266" t="s">
        <v>333</v>
      </c>
      <c r="D181" s="267" t="s">
        <v>339</v>
      </c>
      <c r="E181" s="266">
        <v>0</v>
      </c>
      <c r="F181" s="266">
        <v>0</v>
      </c>
      <c r="G181" s="266">
        <v>1</v>
      </c>
      <c r="H181" s="266">
        <v>1</v>
      </c>
      <c r="I181" s="266">
        <v>0</v>
      </c>
      <c r="J181" s="266">
        <v>0</v>
      </c>
      <c r="K181" s="266">
        <v>0</v>
      </c>
      <c r="L181" s="266">
        <v>0</v>
      </c>
      <c r="M181" s="266">
        <v>0</v>
      </c>
      <c r="N181" s="266">
        <v>0</v>
      </c>
      <c r="O181" s="266">
        <v>0</v>
      </c>
      <c r="P181" s="266">
        <v>0</v>
      </c>
      <c r="Q181" s="266">
        <v>0</v>
      </c>
      <c r="R181" s="266">
        <v>0</v>
      </c>
      <c r="S181" s="266">
        <v>0</v>
      </c>
      <c r="T181" s="268">
        <v>0</v>
      </c>
      <c r="U181" s="259">
        <f t="shared" si="8"/>
        <v>1</v>
      </c>
    </row>
    <row r="182" spans="1:21" x14ac:dyDescent="0.3">
      <c r="A182" s="247" t="str">
        <f t="shared" si="6"/>
        <v>02CP01</v>
      </c>
      <c r="B182" s="248">
        <f t="shared" si="7"/>
        <v>1</v>
      </c>
      <c r="C182" s="263" t="s">
        <v>162</v>
      </c>
      <c r="D182" s="264" t="s">
        <v>210</v>
      </c>
      <c r="E182" s="263">
        <v>0</v>
      </c>
      <c r="F182" s="263">
        <v>0</v>
      </c>
      <c r="G182" s="263">
        <v>0</v>
      </c>
      <c r="H182" s="263">
        <v>0</v>
      </c>
      <c r="I182" s="263">
        <v>0</v>
      </c>
      <c r="J182" s="263">
        <v>0</v>
      </c>
      <c r="K182" s="263">
        <v>0</v>
      </c>
      <c r="L182" s="263">
        <v>0</v>
      </c>
      <c r="M182" s="263">
        <v>1</v>
      </c>
      <c r="N182" s="263">
        <v>0</v>
      </c>
      <c r="O182" s="263">
        <v>0</v>
      </c>
      <c r="P182" s="263">
        <v>1</v>
      </c>
      <c r="Q182" s="263">
        <v>0</v>
      </c>
      <c r="R182" s="263">
        <v>0</v>
      </c>
      <c r="S182" s="263">
        <v>0</v>
      </c>
      <c r="T182" s="265">
        <v>0</v>
      </c>
      <c r="U182" s="259">
        <f t="shared" si="8"/>
        <v>1</v>
      </c>
    </row>
    <row r="183" spans="1:21" x14ac:dyDescent="0.3">
      <c r="A183" s="247" t="str">
        <f t="shared" si="6"/>
        <v>02DE01</v>
      </c>
      <c r="B183" s="248">
        <f t="shared" si="7"/>
        <v>1</v>
      </c>
      <c r="C183" s="263" t="s">
        <v>318</v>
      </c>
      <c r="D183" s="264" t="s">
        <v>262</v>
      </c>
      <c r="E183" s="263">
        <v>0</v>
      </c>
      <c r="F183" s="263">
        <v>0</v>
      </c>
      <c r="G183" s="263">
        <v>0</v>
      </c>
      <c r="H183" s="263">
        <v>0</v>
      </c>
      <c r="I183" s="263">
        <v>0</v>
      </c>
      <c r="J183" s="263">
        <v>0</v>
      </c>
      <c r="K183" s="263">
        <v>0</v>
      </c>
      <c r="L183" s="263">
        <v>0</v>
      </c>
      <c r="M183" s="263">
        <v>1</v>
      </c>
      <c r="N183" s="263">
        <v>0</v>
      </c>
      <c r="O183" s="263">
        <v>0</v>
      </c>
      <c r="P183" s="263">
        <v>1</v>
      </c>
      <c r="Q183" s="263">
        <v>0</v>
      </c>
      <c r="R183" s="263">
        <v>0</v>
      </c>
      <c r="S183" s="263">
        <v>0</v>
      </c>
      <c r="T183" s="265">
        <v>0</v>
      </c>
      <c r="U183" s="259">
        <f t="shared" si="8"/>
        <v>1</v>
      </c>
    </row>
    <row r="184" spans="1:21" x14ac:dyDescent="0.3">
      <c r="A184" s="247" t="str">
        <f t="shared" si="6"/>
        <v>02DE02</v>
      </c>
      <c r="B184" s="248">
        <f t="shared" si="7"/>
        <v>2</v>
      </c>
      <c r="C184" s="263" t="s">
        <v>318</v>
      </c>
      <c r="D184" s="264" t="s">
        <v>317</v>
      </c>
      <c r="E184" s="263">
        <v>3</v>
      </c>
      <c r="F184" s="263">
        <v>0</v>
      </c>
      <c r="G184" s="263">
        <v>0</v>
      </c>
      <c r="H184" s="263">
        <v>3</v>
      </c>
      <c r="I184" s="263">
        <v>0</v>
      </c>
      <c r="J184" s="263">
        <v>0</v>
      </c>
      <c r="K184" s="263">
        <v>0</v>
      </c>
      <c r="L184" s="263">
        <v>0</v>
      </c>
      <c r="M184" s="263">
        <v>1</v>
      </c>
      <c r="N184" s="263">
        <v>0</v>
      </c>
      <c r="O184" s="263">
        <v>1</v>
      </c>
      <c r="P184" s="263">
        <v>2</v>
      </c>
      <c r="Q184" s="263">
        <v>0</v>
      </c>
      <c r="R184" s="263">
        <v>0</v>
      </c>
      <c r="S184" s="263">
        <v>0</v>
      </c>
      <c r="T184" s="265">
        <v>0</v>
      </c>
      <c r="U184" s="259">
        <f t="shared" si="8"/>
        <v>1</v>
      </c>
    </row>
    <row r="185" spans="1:21" x14ac:dyDescent="0.3">
      <c r="A185" s="247" t="str">
        <f t="shared" si="6"/>
        <v>02EJ01</v>
      </c>
      <c r="B185" s="248">
        <f t="shared" si="7"/>
        <v>1</v>
      </c>
      <c r="C185" s="263" t="s">
        <v>246</v>
      </c>
      <c r="D185" s="264" t="s">
        <v>273</v>
      </c>
      <c r="E185" s="263">
        <v>0</v>
      </c>
      <c r="F185" s="263">
        <v>0</v>
      </c>
      <c r="G185" s="263">
        <v>0</v>
      </c>
      <c r="H185" s="263">
        <v>0</v>
      </c>
      <c r="I185" s="263">
        <v>0</v>
      </c>
      <c r="J185" s="263">
        <v>0</v>
      </c>
      <c r="K185" s="263">
        <v>0</v>
      </c>
      <c r="L185" s="263">
        <v>0</v>
      </c>
      <c r="M185" s="263">
        <v>1</v>
      </c>
      <c r="N185" s="263">
        <v>0</v>
      </c>
      <c r="O185" s="263">
        <v>0</v>
      </c>
      <c r="P185" s="263">
        <v>1</v>
      </c>
      <c r="Q185" s="263">
        <v>0</v>
      </c>
      <c r="R185" s="263">
        <v>0</v>
      </c>
      <c r="S185" s="263">
        <v>0</v>
      </c>
      <c r="T185" s="265">
        <v>0</v>
      </c>
      <c r="U185" s="259">
        <f t="shared" si="8"/>
        <v>1</v>
      </c>
    </row>
    <row r="186" spans="1:21" x14ac:dyDescent="0.3">
      <c r="A186" s="247" t="str">
        <f t="shared" si="6"/>
        <v>02EJ02</v>
      </c>
      <c r="B186" s="248">
        <f t="shared" si="7"/>
        <v>2</v>
      </c>
      <c r="C186" s="263" t="s">
        <v>246</v>
      </c>
      <c r="D186" s="264" t="s">
        <v>310</v>
      </c>
      <c r="E186" s="263">
        <v>6</v>
      </c>
      <c r="F186" s="263">
        <v>0</v>
      </c>
      <c r="G186" s="263">
        <v>0</v>
      </c>
      <c r="H186" s="263">
        <v>6</v>
      </c>
      <c r="I186" s="263">
        <v>0</v>
      </c>
      <c r="J186" s="263">
        <v>0</v>
      </c>
      <c r="K186" s="263">
        <v>0</v>
      </c>
      <c r="L186" s="263">
        <v>0</v>
      </c>
      <c r="M186" s="263">
        <v>1</v>
      </c>
      <c r="N186" s="263">
        <v>0</v>
      </c>
      <c r="O186" s="263">
        <v>0</v>
      </c>
      <c r="P186" s="263">
        <v>1</v>
      </c>
      <c r="Q186" s="263">
        <v>0</v>
      </c>
      <c r="R186" s="263">
        <v>0</v>
      </c>
      <c r="S186" s="263">
        <v>0</v>
      </c>
      <c r="T186" s="265">
        <v>0</v>
      </c>
      <c r="U186" s="259">
        <f t="shared" si="8"/>
        <v>1</v>
      </c>
    </row>
    <row r="187" spans="1:21" x14ac:dyDescent="0.3">
      <c r="A187" s="247" t="str">
        <f t="shared" si="6"/>
        <v>02EP01</v>
      </c>
      <c r="B187" s="248">
        <f t="shared" si="7"/>
        <v>1</v>
      </c>
      <c r="C187" s="266" t="s">
        <v>123</v>
      </c>
      <c r="D187" s="267" t="s">
        <v>120</v>
      </c>
      <c r="E187" s="266">
        <v>14</v>
      </c>
      <c r="F187" s="266">
        <v>0</v>
      </c>
      <c r="G187" s="266">
        <v>0</v>
      </c>
      <c r="H187" s="266">
        <v>14</v>
      </c>
      <c r="I187" s="266">
        <v>6</v>
      </c>
      <c r="J187" s="266">
        <v>0</v>
      </c>
      <c r="K187" s="266">
        <v>0</v>
      </c>
      <c r="L187" s="266">
        <v>6</v>
      </c>
      <c r="M187" s="266">
        <v>8</v>
      </c>
      <c r="N187" s="266">
        <v>0</v>
      </c>
      <c r="O187" s="266">
        <v>0</v>
      </c>
      <c r="P187" s="266">
        <v>8</v>
      </c>
      <c r="Q187" s="266">
        <v>1</v>
      </c>
      <c r="R187" s="266">
        <v>0</v>
      </c>
      <c r="S187" s="266">
        <v>0</v>
      </c>
      <c r="T187" s="268">
        <v>1</v>
      </c>
      <c r="U187" s="259">
        <f t="shared" si="8"/>
        <v>1</v>
      </c>
    </row>
    <row r="188" spans="1:21" x14ac:dyDescent="0.3">
      <c r="A188" s="247" t="str">
        <f t="shared" si="6"/>
        <v>02GA01</v>
      </c>
      <c r="B188" s="248">
        <f t="shared" si="7"/>
        <v>1</v>
      </c>
      <c r="C188" s="266" t="s">
        <v>319</v>
      </c>
      <c r="D188" s="267" t="s">
        <v>317</v>
      </c>
      <c r="E188" s="266">
        <v>4</v>
      </c>
      <c r="F188" s="266">
        <v>0</v>
      </c>
      <c r="G188" s="266">
        <v>0</v>
      </c>
      <c r="H188" s="266">
        <v>4</v>
      </c>
      <c r="I188" s="266">
        <v>1</v>
      </c>
      <c r="J188" s="266">
        <v>0</v>
      </c>
      <c r="K188" s="266">
        <v>0</v>
      </c>
      <c r="L188" s="266">
        <v>1</v>
      </c>
      <c r="M188" s="266">
        <v>1</v>
      </c>
      <c r="N188" s="266">
        <v>0</v>
      </c>
      <c r="O188" s="266">
        <v>0</v>
      </c>
      <c r="P188" s="266">
        <v>1</v>
      </c>
      <c r="Q188" s="266">
        <v>0</v>
      </c>
      <c r="R188" s="266">
        <v>0</v>
      </c>
      <c r="S188" s="266">
        <v>0</v>
      </c>
      <c r="T188" s="268">
        <v>0</v>
      </c>
      <c r="U188" s="259">
        <f t="shared" si="8"/>
        <v>1</v>
      </c>
    </row>
    <row r="189" spans="1:21" x14ac:dyDescent="0.3">
      <c r="A189" s="247" t="str">
        <f t="shared" si="6"/>
        <v>02GD01</v>
      </c>
      <c r="B189" s="248">
        <f t="shared" si="7"/>
        <v>1</v>
      </c>
      <c r="C189" s="266" t="s">
        <v>143</v>
      </c>
      <c r="D189" s="267" t="s">
        <v>145</v>
      </c>
      <c r="E189" s="266">
        <v>7</v>
      </c>
      <c r="F189" s="266">
        <v>1</v>
      </c>
      <c r="G189" s="266">
        <v>2</v>
      </c>
      <c r="H189" s="266">
        <v>10</v>
      </c>
      <c r="I189" s="266">
        <v>0</v>
      </c>
      <c r="J189" s="266">
        <v>0</v>
      </c>
      <c r="K189" s="266">
        <v>0</v>
      </c>
      <c r="L189" s="266">
        <v>0</v>
      </c>
      <c r="M189" s="266">
        <v>0</v>
      </c>
      <c r="N189" s="266">
        <v>0</v>
      </c>
      <c r="O189" s="266">
        <v>0</v>
      </c>
      <c r="P189" s="266">
        <v>0</v>
      </c>
      <c r="Q189" s="266">
        <v>0</v>
      </c>
      <c r="R189" s="266">
        <v>0</v>
      </c>
      <c r="S189" s="266">
        <v>0</v>
      </c>
      <c r="T189" s="268">
        <v>0</v>
      </c>
      <c r="U189" s="259">
        <f t="shared" si="8"/>
        <v>1</v>
      </c>
    </row>
    <row r="190" spans="1:21" x14ac:dyDescent="0.3">
      <c r="A190" s="247" t="str">
        <f t="shared" si="6"/>
        <v>02GM01</v>
      </c>
      <c r="B190" s="248">
        <f t="shared" si="7"/>
        <v>1</v>
      </c>
      <c r="C190" s="266" t="s">
        <v>155</v>
      </c>
      <c r="D190" s="267" t="s">
        <v>154</v>
      </c>
      <c r="E190" s="266">
        <v>1</v>
      </c>
      <c r="F190" s="266">
        <v>0</v>
      </c>
      <c r="G190" s="266">
        <v>0</v>
      </c>
      <c r="H190" s="266">
        <v>1</v>
      </c>
      <c r="I190" s="266">
        <v>0</v>
      </c>
      <c r="J190" s="266">
        <v>0</v>
      </c>
      <c r="K190" s="266">
        <v>0</v>
      </c>
      <c r="L190" s="266">
        <v>0</v>
      </c>
      <c r="M190" s="266">
        <v>0</v>
      </c>
      <c r="N190" s="266">
        <v>0</v>
      </c>
      <c r="O190" s="266">
        <v>0</v>
      </c>
      <c r="P190" s="266">
        <v>0</v>
      </c>
      <c r="Q190" s="266">
        <v>0</v>
      </c>
      <c r="R190" s="266">
        <v>0</v>
      </c>
      <c r="S190" s="266">
        <v>0</v>
      </c>
      <c r="T190" s="268">
        <v>0</v>
      </c>
      <c r="U190" s="259">
        <f t="shared" si="8"/>
        <v>1</v>
      </c>
    </row>
    <row r="191" spans="1:21" x14ac:dyDescent="0.3">
      <c r="A191" s="247" t="str">
        <f t="shared" si="6"/>
        <v>02GM02</v>
      </c>
      <c r="B191" s="248">
        <f t="shared" si="7"/>
        <v>2</v>
      </c>
      <c r="C191" s="263" t="s">
        <v>155</v>
      </c>
      <c r="D191" s="264" t="s">
        <v>177</v>
      </c>
      <c r="E191" s="263">
        <v>0</v>
      </c>
      <c r="F191" s="263">
        <v>0</v>
      </c>
      <c r="G191" s="263">
        <v>0</v>
      </c>
      <c r="H191" s="263">
        <v>0</v>
      </c>
      <c r="I191" s="263">
        <v>0</v>
      </c>
      <c r="J191" s="263">
        <v>0</v>
      </c>
      <c r="K191" s="263">
        <v>0</v>
      </c>
      <c r="L191" s="263">
        <v>0</v>
      </c>
      <c r="M191" s="263">
        <v>1</v>
      </c>
      <c r="N191" s="263">
        <v>0</v>
      </c>
      <c r="O191" s="263">
        <v>0</v>
      </c>
      <c r="P191" s="263">
        <v>1</v>
      </c>
      <c r="Q191" s="263">
        <v>0</v>
      </c>
      <c r="R191" s="263">
        <v>0</v>
      </c>
      <c r="S191" s="263">
        <v>0</v>
      </c>
      <c r="T191" s="265">
        <v>0</v>
      </c>
      <c r="U191" s="259">
        <f t="shared" si="8"/>
        <v>1</v>
      </c>
    </row>
    <row r="192" spans="1:21" x14ac:dyDescent="0.3">
      <c r="A192" s="247" t="str">
        <f t="shared" si="6"/>
        <v>02GM03</v>
      </c>
      <c r="B192" s="248">
        <f t="shared" si="7"/>
        <v>3</v>
      </c>
      <c r="C192" s="266" t="s">
        <v>155</v>
      </c>
      <c r="D192" s="267" t="s">
        <v>190</v>
      </c>
      <c r="E192" s="266">
        <v>0</v>
      </c>
      <c r="F192" s="266">
        <v>0</v>
      </c>
      <c r="G192" s="266">
        <v>0</v>
      </c>
      <c r="H192" s="266">
        <v>0</v>
      </c>
      <c r="I192" s="266">
        <v>0</v>
      </c>
      <c r="J192" s="266">
        <v>0</v>
      </c>
      <c r="K192" s="266">
        <v>0</v>
      </c>
      <c r="L192" s="266">
        <v>0</v>
      </c>
      <c r="M192" s="266">
        <v>0</v>
      </c>
      <c r="N192" s="266">
        <v>0</v>
      </c>
      <c r="O192" s="266">
        <v>0</v>
      </c>
      <c r="P192" s="266">
        <v>0</v>
      </c>
      <c r="Q192" s="266">
        <v>0</v>
      </c>
      <c r="R192" s="266">
        <v>0</v>
      </c>
      <c r="S192" s="266">
        <v>1</v>
      </c>
      <c r="T192" s="268">
        <v>1</v>
      </c>
      <c r="U192" s="259">
        <f t="shared" si="8"/>
        <v>0</v>
      </c>
    </row>
    <row r="193" spans="1:21" x14ac:dyDescent="0.3">
      <c r="A193" s="247" t="str">
        <f t="shared" si="6"/>
        <v>02GM04</v>
      </c>
      <c r="B193" s="248">
        <f t="shared" si="7"/>
        <v>4</v>
      </c>
      <c r="C193" s="266" t="s">
        <v>155</v>
      </c>
      <c r="D193" s="267" t="s">
        <v>210</v>
      </c>
      <c r="E193" s="266">
        <v>2</v>
      </c>
      <c r="F193" s="266">
        <v>0</v>
      </c>
      <c r="G193" s="266">
        <v>0</v>
      </c>
      <c r="H193" s="266">
        <v>2</v>
      </c>
      <c r="I193" s="266">
        <v>0</v>
      </c>
      <c r="J193" s="266">
        <v>0</v>
      </c>
      <c r="K193" s="266">
        <v>0</v>
      </c>
      <c r="L193" s="266">
        <v>0</v>
      </c>
      <c r="M193" s="266">
        <v>0</v>
      </c>
      <c r="N193" s="266">
        <v>0</v>
      </c>
      <c r="O193" s="266">
        <v>0</v>
      </c>
      <c r="P193" s="266">
        <v>0</v>
      </c>
      <c r="Q193" s="266">
        <v>0</v>
      </c>
      <c r="R193" s="266">
        <v>0</v>
      </c>
      <c r="S193" s="266">
        <v>0</v>
      </c>
      <c r="T193" s="268">
        <v>0</v>
      </c>
      <c r="U193" s="259">
        <f t="shared" si="8"/>
        <v>1</v>
      </c>
    </row>
    <row r="194" spans="1:21" x14ac:dyDescent="0.3">
      <c r="A194" s="247" t="str">
        <f t="shared" si="6"/>
        <v>02QV01</v>
      </c>
      <c r="B194" s="248">
        <f t="shared" si="7"/>
        <v>1</v>
      </c>
      <c r="C194" s="263" t="s">
        <v>377</v>
      </c>
      <c r="D194" s="264" t="s">
        <v>374</v>
      </c>
      <c r="E194" s="263">
        <v>1</v>
      </c>
      <c r="F194" s="263">
        <v>0</v>
      </c>
      <c r="G194" s="263">
        <v>0</v>
      </c>
      <c r="H194" s="263">
        <v>1</v>
      </c>
      <c r="I194" s="263">
        <v>0</v>
      </c>
      <c r="J194" s="263">
        <v>0</v>
      </c>
      <c r="K194" s="263">
        <v>0</v>
      </c>
      <c r="L194" s="263">
        <v>0</v>
      </c>
      <c r="M194" s="263">
        <v>1</v>
      </c>
      <c r="N194" s="263">
        <v>0</v>
      </c>
      <c r="O194" s="263">
        <v>0</v>
      </c>
      <c r="P194" s="263">
        <v>1</v>
      </c>
      <c r="Q194" s="263">
        <v>0</v>
      </c>
      <c r="R194" s="263">
        <v>0</v>
      </c>
      <c r="S194" s="263">
        <v>0</v>
      </c>
      <c r="T194" s="265">
        <v>0</v>
      </c>
      <c r="U194" s="259">
        <f t="shared" si="8"/>
        <v>1</v>
      </c>
    </row>
    <row r="195" spans="1:21" x14ac:dyDescent="0.3">
      <c r="A195" s="247" t="str">
        <f t="shared" si="6"/>
        <v>02QV02</v>
      </c>
      <c r="B195" s="248">
        <f t="shared" si="7"/>
        <v>2</v>
      </c>
      <c r="C195" s="263" t="s">
        <v>377</v>
      </c>
      <c r="D195" s="264" t="s">
        <v>379</v>
      </c>
      <c r="E195" s="263">
        <v>0</v>
      </c>
      <c r="F195" s="263">
        <v>0</v>
      </c>
      <c r="G195" s="263">
        <v>0</v>
      </c>
      <c r="H195" s="263">
        <v>0</v>
      </c>
      <c r="I195" s="263">
        <v>0</v>
      </c>
      <c r="J195" s="263">
        <v>0</v>
      </c>
      <c r="K195" s="263">
        <v>0</v>
      </c>
      <c r="L195" s="263">
        <v>0</v>
      </c>
      <c r="M195" s="263">
        <v>0</v>
      </c>
      <c r="N195" s="263">
        <v>0</v>
      </c>
      <c r="O195" s="263">
        <v>0</v>
      </c>
      <c r="P195" s="263">
        <v>0</v>
      </c>
      <c r="Q195" s="263">
        <v>0</v>
      </c>
      <c r="R195" s="263">
        <v>0</v>
      </c>
      <c r="S195" s="263">
        <v>1</v>
      </c>
      <c r="T195" s="265">
        <v>1</v>
      </c>
      <c r="U195" s="259">
        <f t="shared" si="8"/>
        <v>0</v>
      </c>
    </row>
    <row r="196" spans="1:21" x14ac:dyDescent="0.3">
      <c r="A196" s="247" t="str">
        <f t="shared" si="6"/>
        <v>02RF01</v>
      </c>
      <c r="B196" s="248">
        <f t="shared" si="7"/>
        <v>1</v>
      </c>
      <c r="C196" s="263" t="s">
        <v>207</v>
      </c>
      <c r="D196" s="264" t="s">
        <v>215</v>
      </c>
      <c r="E196" s="263">
        <v>1</v>
      </c>
      <c r="F196" s="263">
        <v>0</v>
      </c>
      <c r="G196" s="263">
        <v>0</v>
      </c>
      <c r="H196" s="263">
        <v>1</v>
      </c>
      <c r="I196" s="263">
        <v>1</v>
      </c>
      <c r="J196" s="263">
        <v>0</v>
      </c>
      <c r="K196" s="263">
        <v>0</v>
      </c>
      <c r="L196" s="263">
        <v>1</v>
      </c>
      <c r="M196" s="263">
        <v>3</v>
      </c>
      <c r="N196" s="263">
        <v>0</v>
      </c>
      <c r="O196" s="263">
        <v>0</v>
      </c>
      <c r="P196" s="263">
        <v>3</v>
      </c>
      <c r="Q196" s="263">
        <v>0</v>
      </c>
      <c r="R196" s="263">
        <v>0</v>
      </c>
      <c r="S196" s="263">
        <v>0</v>
      </c>
      <c r="T196" s="265">
        <v>0</v>
      </c>
      <c r="U196" s="259">
        <f t="shared" si="8"/>
        <v>1</v>
      </c>
    </row>
    <row r="197" spans="1:21" x14ac:dyDescent="0.3">
      <c r="A197" s="247" t="str">
        <f t="shared" si="6"/>
        <v>02RF02</v>
      </c>
      <c r="B197" s="248">
        <f t="shared" si="7"/>
        <v>2</v>
      </c>
      <c r="C197" s="266" t="s">
        <v>207</v>
      </c>
      <c r="D197" s="267" t="s">
        <v>228</v>
      </c>
      <c r="E197" s="266">
        <v>1</v>
      </c>
      <c r="F197" s="266">
        <v>0</v>
      </c>
      <c r="G197" s="266">
        <v>0</v>
      </c>
      <c r="H197" s="266">
        <v>1</v>
      </c>
      <c r="I197" s="266">
        <v>0</v>
      </c>
      <c r="J197" s="266">
        <v>0</v>
      </c>
      <c r="K197" s="266">
        <v>0</v>
      </c>
      <c r="L197" s="266">
        <v>0</v>
      </c>
      <c r="M197" s="266">
        <v>1</v>
      </c>
      <c r="N197" s="266">
        <v>0</v>
      </c>
      <c r="O197" s="266">
        <v>0</v>
      </c>
      <c r="P197" s="266">
        <v>1</v>
      </c>
      <c r="Q197" s="266">
        <v>0</v>
      </c>
      <c r="R197" s="266">
        <v>0</v>
      </c>
      <c r="S197" s="266">
        <v>0</v>
      </c>
      <c r="T197" s="268">
        <v>0</v>
      </c>
      <c r="U197" s="259">
        <f t="shared" si="8"/>
        <v>1</v>
      </c>
    </row>
    <row r="198" spans="1:21" x14ac:dyDescent="0.3">
      <c r="A198" s="247" t="str">
        <f t="shared" si="6"/>
        <v>02RF03</v>
      </c>
      <c r="B198" s="248">
        <f t="shared" si="7"/>
        <v>3</v>
      </c>
      <c r="C198" s="266" t="s">
        <v>207</v>
      </c>
      <c r="D198" s="267" t="s">
        <v>231</v>
      </c>
      <c r="E198" s="266">
        <v>0</v>
      </c>
      <c r="F198" s="266">
        <v>0</v>
      </c>
      <c r="G198" s="266">
        <v>0</v>
      </c>
      <c r="H198" s="266">
        <v>0</v>
      </c>
      <c r="I198" s="266">
        <v>0</v>
      </c>
      <c r="J198" s="266">
        <v>0</v>
      </c>
      <c r="K198" s="266">
        <v>0</v>
      </c>
      <c r="L198" s="266">
        <v>0</v>
      </c>
      <c r="M198" s="266">
        <v>1</v>
      </c>
      <c r="N198" s="266">
        <v>0</v>
      </c>
      <c r="O198" s="266">
        <v>0</v>
      </c>
      <c r="P198" s="266">
        <v>1</v>
      </c>
      <c r="Q198" s="266">
        <v>0</v>
      </c>
      <c r="R198" s="266">
        <v>0</v>
      </c>
      <c r="S198" s="266">
        <v>0</v>
      </c>
      <c r="T198" s="268">
        <v>0</v>
      </c>
      <c r="U198" s="259">
        <f t="shared" si="8"/>
        <v>1</v>
      </c>
    </row>
    <row r="199" spans="1:21" x14ac:dyDescent="0.3">
      <c r="A199" s="247" t="str">
        <f t="shared" si="6"/>
        <v>02RF04</v>
      </c>
      <c r="B199" s="248">
        <f t="shared" si="7"/>
        <v>4</v>
      </c>
      <c r="C199" s="263" t="s">
        <v>207</v>
      </c>
      <c r="D199" s="264" t="s">
        <v>235</v>
      </c>
      <c r="E199" s="263">
        <v>1</v>
      </c>
      <c r="F199" s="263">
        <v>0</v>
      </c>
      <c r="G199" s="263">
        <v>0</v>
      </c>
      <c r="H199" s="263">
        <v>1</v>
      </c>
      <c r="I199" s="263">
        <v>0</v>
      </c>
      <c r="J199" s="263">
        <v>0</v>
      </c>
      <c r="K199" s="263">
        <v>0</v>
      </c>
      <c r="L199" s="263">
        <v>0</v>
      </c>
      <c r="M199" s="263">
        <v>1</v>
      </c>
      <c r="N199" s="263">
        <v>0</v>
      </c>
      <c r="O199" s="263">
        <v>0</v>
      </c>
      <c r="P199" s="263">
        <v>1</v>
      </c>
      <c r="Q199" s="263">
        <v>0</v>
      </c>
      <c r="R199" s="263">
        <v>0</v>
      </c>
      <c r="S199" s="263">
        <v>0</v>
      </c>
      <c r="T199" s="265">
        <v>0</v>
      </c>
      <c r="U199" s="259">
        <f t="shared" si="8"/>
        <v>1</v>
      </c>
    </row>
    <row r="200" spans="1:21" x14ac:dyDescent="0.3">
      <c r="A200" s="247" t="str">
        <f t="shared" si="6"/>
        <v>02RF05</v>
      </c>
      <c r="B200" s="248">
        <f t="shared" si="7"/>
        <v>5</v>
      </c>
      <c r="C200" s="266" t="s">
        <v>207</v>
      </c>
      <c r="D200" s="267" t="s">
        <v>325</v>
      </c>
      <c r="E200" s="266">
        <v>0</v>
      </c>
      <c r="F200" s="266">
        <v>0</v>
      </c>
      <c r="G200" s="266">
        <v>0</v>
      </c>
      <c r="H200" s="266">
        <v>0</v>
      </c>
      <c r="I200" s="266">
        <v>0</v>
      </c>
      <c r="J200" s="266">
        <v>0</v>
      </c>
      <c r="K200" s="266">
        <v>0</v>
      </c>
      <c r="L200" s="266">
        <v>0</v>
      </c>
      <c r="M200" s="266">
        <v>1</v>
      </c>
      <c r="N200" s="266">
        <v>0</v>
      </c>
      <c r="O200" s="266">
        <v>0</v>
      </c>
      <c r="P200" s="266">
        <v>1</v>
      </c>
      <c r="Q200" s="266">
        <v>0</v>
      </c>
      <c r="R200" s="266">
        <v>0</v>
      </c>
      <c r="S200" s="266">
        <v>0</v>
      </c>
      <c r="T200" s="268">
        <v>0</v>
      </c>
      <c r="U200" s="259">
        <f t="shared" si="8"/>
        <v>1</v>
      </c>
    </row>
    <row r="201" spans="1:21" x14ac:dyDescent="0.3">
      <c r="A201" s="247" t="str">
        <f t="shared" si="6"/>
        <v>02RH01</v>
      </c>
      <c r="B201" s="248">
        <f t="shared" si="7"/>
        <v>1</v>
      </c>
      <c r="C201" s="263" t="s">
        <v>335</v>
      </c>
      <c r="D201" s="264" t="s">
        <v>341</v>
      </c>
      <c r="E201" s="263">
        <v>0</v>
      </c>
      <c r="F201" s="263">
        <v>0</v>
      </c>
      <c r="G201" s="263">
        <v>0</v>
      </c>
      <c r="H201" s="263">
        <v>0</v>
      </c>
      <c r="I201" s="263">
        <v>0</v>
      </c>
      <c r="J201" s="263">
        <v>0</v>
      </c>
      <c r="K201" s="263">
        <v>0</v>
      </c>
      <c r="L201" s="263">
        <v>0</v>
      </c>
      <c r="M201" s="263">
        <v>1</v>
      </c>
      <c r="N201" s="263">
        <v>0</v>
      </c>
      <c r="O201" s="263">
        <v>0</v>
      </c>
      <c r="P201" s="263">
        <v>1</v>
      </c>
      <c r="Q201" s="263">
        <v>0</v>
      </c>
      <c r="R201" s="263">
        <v>0</v>
      </c>
      <c r="S201" s="263">
        <v>0</v>
      </c>
      <c r="T201" s="265">
        <v>0</v>
      </c>
      <c r="U201" s="259">
        <f t="shared" si="8"/>
        <v>1</v>
      </c>
    </row>
    <row r="202" spans="1:21" x14ac:dyDescent="0.3">
      <c r="A202" s="247" t="str">
        <f t="shared" si="6"/>
        <v>02RH02</v>
      </c>
      <c r="B202" s="248">
        <f t="shared" si="7"/>
        <v>2</v>
      </c>
      <c r="C202" s="263" t="s">
        <v>335</v>
      </c>
      <c r="D202" s="264" t="s">
        <v>342</v>
      </c>
      <c r="E202" s="263">
        <v>7</v>
      </c>
      <c r="F202" s="263">
        <v>0</v>
      </c>
      <c r="G202" s="263">
        <v>0</v>
      </c>
      <c r="H202" s="263">
        <v>7</v>
      </c>
      <c r="I202" s="263">
        <v>0</v>
      </c>
      <c r="J202" s="263">
        <v>0</v>
      </c>
      <c r="K202" s="263">
        <v>0</v>
      </c>
      <c r="L202" s="263">
        <v>0</v>
      </c>
      <c r="M202" s="263">
        <v>3</v>
      </c>
      <c r="N202" s="263">
        <v>0</v>
      </c>
      <c r="O202" s="263">
        <v>0</v>
      </c>
      <c r="P202" s="263">
        <v>3</v>
      </c>
      <c r="Q202" s="263">
        <v>1</v>
      </c>
      <c r="R202" s="263">
        <v>0</v>
      </c>
      <c r="S202" s="263">
        <v>0</v>
      </c>
      <c r="T202" s="265">
        <v>1</v>
      </c>
      <c r="U202" s="259">
        <f t="shared" si="8"/>
        <v>1</v>
      </c>
    </row>
    <row r="203" spans="1:21" x14ac:dyDescent="0.3">
      <c r="A203" s="247" t="str">
        <f t="shared" ref="A203:A266" si="9">C203&amp;IF(B203&lt;10,"0","")&amp;B203</f>
        <v>02RH03</v>
      </c>
      <c r="B203" s="248">
        <f t="shared" ref="B203:B266" si="10">IF(C203=C202,B202+1,1)</f>
        <v>3</v>
      </c>
      <c r="C203" s="263" t="s">
        <v>335</v>
      </c>
      <c r="D203" s="264" t="s">
        <v>345</v>
      </c>
      <c r="E203" s="263">
        <v>2</v>
      </c>
      <c r="F203" s="263">
        <v>0</v>
      </c>
      <c r="G203" s="263">
        <v>1</v>
      </c>
      <c r="H203" s="263">
        <v>3</v>
      </c>
      <c r="I203" s="263">
        <v>0</v>
      </c>
      <c r="J203" s="263">
        <v>0</v>
      </c>
      <c r="K203" s="263">
        <v>0</v>
      </c>
      <c r="L203" s="263">
        <v>0</v>
      </c>
      <c r="M203" s="263">
        <v>1</v>
      </c>
      <c r="N203" s="263">
        <v>1</v>
      </c>
      <c r="O203" s="263">
        <v>0</v>
      </c>
      <c r="P203" s="263">
        <v>2</v>
      </c>
      <c r="Q203" s="263">
        <v>0</v>
      </c>
      <c r="R203" s="263">
        <v>0</v>
      </c>
      <c r="S203" s="263">
        <v>0</v>
      </c>
      <c r="T203" s="265">
        <v>0</v>
      </c>
      <c r="U203" s="259">
        <f t="shared" ref="U203:U266" si="11">IF((H203+P203)&gt;(L203+T203),1,0)</f>
        <v>1</v>
      </c>
    </row>
    <row r="204" spans="1:21" x14ac:dyDescent="0.3">
      <c r="A204" s="247" t="str">
        <f t="shared" si="9"/>
        <v>02RK01</v>
      </c>
      <c r="B204" s="248">
        <f t="shared" si="10"/>
        <v>1</v>
      </c>
      <c r="C204" s="266" t="s">
        <v>346</v>
      </c>
      <c r="D204" s="267" t="s">
        <v>342</v>
      </c>
      <c r="E204" s="266">
        <v>0</v>
      </c>
      <c r="F204" s="266">
        <v>0</v>
      </c>
      <c r="G204" s="266">
        <v>0</v>
      </c>
      <c r="H204" s="266">
        <v>0</v>
      </c>
      <c r="I204" s="266">
        <v>0</v>
      </c>
      <c r="J204" s="266">
        <v>0</v>
      </c>
      <c r="K204" s="266">
        <v>0</v>
      </c>
      <c r="L204" s="266">
        <v>0</v>
      </c>
      <c r="M204" s="266">
        <v>0</v>
      </c>
      <c r="N204" s="266">
        <v>0</v>
      </c>
      <c r="O204" s="266">
        <v>0</v>
      </c>
      <c r="P204" s="266">
        <v>0</v>
      </c>
      <c r="Q204" s="266">
        <v>0</v>
      </c>
      <c r="R204" s="266">
        <v>0</v>
      </c>
      <c r="S204" s="266">
        <v>0</v>
      </c>
      <c r="T204" s="268">
        <v>0</v>
      </c>
      <c r="U204" s="259">
        <f t="shared" si="11"/>
        <v>0</v>
      </c>
    </row>
    <row r="205" spans="1:21" x14ac:dyDescent="0.3">
      <c r="A205" s="247" t="str">
        <f t="shared" si="9"/>
        <v>02RK02</v>
      </c>
      <c r="B205" s="248">
        <f t="shared" si="10"/>
        <v>2</v>
      </c>
      <c r="C205" s="266" t="s">
        <v>346</v>
      </c>
      <c r="D205" s="267" t="s">
        <v>345</v>
      </c>
      <c r="E205" s="266">
        <v>4</v>
      </c>
      <c r="F205" s="266">
        <v>8</v>
      </c>
      <c r="G205" s="266">
        <v>2</v>
      </c>
      <c r="H205" s="266">
        <v>14</v>
      </c>
      <c r="I205" s="266">
        <v>0</v>
      </c>
      <c r="J205" s="266">
        <v>0</v>
      </c>
      <c r="K205" s="266">
        <v>2</v>
      </c>
      <c r="L205" s="266">
        <v>2</v>
      </c>
      <c r="M205" s="266">
        <v>1</v>
      </c>
      <c r="N205" s="266">
        <v>1</v>
      </c>
      <c r="O205" s="266">
        <v>1</v>
      </c>
      <c r="P205" s="266">
        <v>3</v>
      </c>
      <c r="Q205" s="266">
        <v>0</v>
      </c>
      <c r="R205" s="266">
        <v>0</v>
      </c>
      <c r="S205" s="266">
        <v>0</v>
      </c>
      <c r="T205" s="268">
        <v>0</v>
      </c>
      <c r="U205" s="259">
        <f t="shared" si="11"/>
        <v>1</v>
      </c>
    </row>
    <row r="206" spans="1:21" x14ac:dyDescent="0.3">
      <c r="A206" s="247" t="str">
        <f t="shared" si="9"/>
        <v>02RO01</v>
      </c>
      <c r="B206" s="248">
        <f t="shared" si="10"/>
        <v>1</v>
      </c>
      <c r="C206" s="266" t="s">
        <v>202</v>
      </c>
      <c r="D206" s="267" t="s">
        <v>195</v>
      </c>
      <c r="E206" s="266">
        <v>0</v>
      </c>
      <c r="F206" s="266">
        <v>0</v>
      </c>
      <c r="G206" s="266">
        <v>0</v>
      </c>
      <c r="H206" s="266">
        <v>0</v>
      </c>
      <c r="I206" s="266">
        <v>0</v>
      </c>
      <c r="J206" s="266">
        <v>0</v>
      </c>
      <c r="K206" s="266">
        <v>0</v>
      </c>
      <c r="L206" s="266">
        <v>0</v>
      </c>
      <c r="M206" s="266">
        <v>0</v>
      </c>
      <c r="N206" s="266">
        <v>0</v>
      </c>
      <c r="O206" s="266">
        <v>0</v>
      </c>
      <c r="P206" s="266">
        <v>0</v>
      </c>
      <c r="Q206" s="266">
        <v>0</v>
      </c>
      <c r="R206" s="266">
        <v>0</v>
      </c>
      <c r="S206" s="266">
        <v>1</v>
      </c>
      <c r="T206" s="268">
        <v>1</v>
      </c>
      <c r="U206" s="259">
        <f t="shared" si="11"/>
        <v>0</v>
      </c>
    </row>
    <row r="207" spans="1:21" x14ac:dyDescent="0.3">
      <c r="A207" s="247" t="str">
        <f t="shared" si="9"/>
        <v>02RO02</v>
      </c>
      <c r="B207" s="248">
        <f t="shared" si="10"/>
        <v>2</v>
      </c>
      <c r="C207" s="266" t="s">
        <v>202</v>
      </c>
      <c r="D207" s="267" t="s">
        <v>200</v>
      </c>
      <c r="E207" s="266">
        <v>0</v>
      </c>
      <c r="F207" s="266">
        <v>1</v>
      </c>
      <c r="G207" s="266">
        <v>1</v>
      </c>
      <c r="H207" s="266">
        <v>2</v>
      </c>
      <c r="I207" s="266">
        <v>0</v>
      </c>
      <c r="J207" s="266">
        <v>0</v>
      </c>
      <c r="K207" s="266">
        <v>0</v>
      </c>
      <c r="L207" s="266">
        <v>0</v>
      </c>
      <c r="M207" s="266">
        <v>0</v>
      </c>
      <c r="N207" s="266">
        <v>0</v>
      </c>
      <c r="O207" s="266">
        <v>0</v>
      </c>
      <c r="P207" s="266">
        <v>0</v>
      </c>
      <c r="Q207" s="266">
        <v>0</v>
      </c>
      <c r="R207" s="266">
        <v>0</v>
      </c>
      <c r="S207" s="266">
        <v>0</v>
      </c>
      <c r="T207" s="268">
        <v>0</v>
      </c>
      <c r="U207" s="259">
        <f t="shared" si="11"/>
        <v>1</v>
      </c>
    </row>
    <row r="208" spans="1:21" x14ac:dyDescent="0.3">
      <c r="A208" s="247" t="str">
        <f t="shared" si="9"/>
        <v>02RO03</v>
      </c>
      <c r="B208" s="248">
        <f t="shared" si="10"/>
        <v>3</v>
      </c>
      <c r="C208" s="263" t="s">
        <v>202</v>
      </c>
      <c r="D208" s="264" t="s">
        <v>325</v>
      </c>
      <c r="E208" s="263">
        <v>0</v>
      </c>
      <c r="F208" s="263">
        <v>0</v>
      </c>
      <c r="G208" s="263">
        <v>0</v>
      </c>
      <c r="H208" s="263">
        <v>0</v>
      </c>
      <c r="I208" s="263">
        <v>0</v>
      </c>
      <c r="J208" s="263">
        <v>0</v>
      </c>
      <c r="K208" s="263">
        <v>0</v>
      </c>
      <c r="L208" s="263">
        <v>0</v>
      </c>
      <c r="M208" s="263">
        <v>0</v>
      </c>
      <c r="N208" s="263">
        <v>0</v>
      </c>
      <c r="O208" s="263">
        <v>0</v>
      </c>
      <c r="P208" s="263">
        <v>0</v>
      </c>
      <c r="Q208" s="263">
        <v>0</v>
      </c>
      <c r="R208" s="263">
        <v>0</v>
      </c>
      <c r="S208" s="263">
        <v>0</v>
      </c>
      <c r="T208" s="265">
        <v>0</v>
      </c>
      <c r="U208" s="259">
        <f t="shared" si="11"/>
        <v>0</v>
      </c>
    </row>
    <row r="209" spans="1:21" x14ac:dyDescent="0.3">
      <c r="A209" s="247" t="str">
        <f t="shared" si="9"/>
        <v>02RV01</v>
      </c>
      <c r="B209" s="248">
        <f t="shared" si="10"/>
        <v>1</v>
      </c>
      <c r="C209" s="263" t="s">
        <v>203</v>
      </c>
      <c r="D209" s="264" t="s">
        <v>195</v>
      </c>
      <c r="E209" s="263">
        <v>0</v>
      </c>
      <c r="F209" s="263">
        <v>0</v>
      </c>
      <c r="G209" s="263">
        <v>0</v>
      </c>
      <c r="H209" s="263">
        <v>0</v>
      </c>
      <c r="I209" s="263">
        <v>0</v>
      </c>
      <c r="J209" s="263">
        <v>0</v>
      </c>
      <c r="K209" s="263">
        <v>0</v>
      </c>
      <c r="L209" s="263">
        <v>0</v>
      </c>
      <c r="M209" s="263">
        <v>0</v>
      </c>
      <c r="N209" s="263">
        <v>0</v>
      </c>
      <c r="O209" s="263">
        <v>0</v>
      </c>
      <c r="P209" s="263">
        <v>0</v>
      </c>
      <c r="Q209" s="263">
        <v>0</v>
      </c>
      <c r="R209" s="263">
        <v>0</v>
      </c>
      <c r="S209" s="263">
        <v>0</v>
      </c>
      <c r="T209" s="265">
        <v>0</v>
      </c>
      <c r="U209" s="259">
        <f t="shared" si="11"/>
        <v>0</v>
      </c>
    </row>
    <row r="210" spans="1:21" x14ac:dyDescent="0.3">
      <c r="A210" s="247" t="str">
        <f t="shared" si="9"/>
        <v>02RV02</v>
      </c>
      <c r="B210" s="248">
        <f t="shared" si="10"/>
        <v>2</v>
      </c>
      <c r="C210" s="263" t="s">
        <v>203</v>
      </c>
      <c r="D210" s="264" t="s">
        <v>200</v>
      </c>
      <c r="E210" s="263">
        <v>1</v>
      </c>
      <c r="F210" s="263">
        <v>0</v>
      </c>
      <c r="G210" s="263">
        <v>0</v>
      </c>
      <c r="H210" s="263">
        <v>1</v>
      </c>
      <c r="I210" s="263">
        <v>0</v>
      </c>
      <c r="J210" s="263">
        <v>0</v>
      </c>
      <c r="K210" s="263">
        <v>0</v>
      </c>
      <c r="L210" s="263">
        <v>0</v>
      </c>
      <c r="M210" s="263">
        <v>0</v>
      </c>
      <c r="N210" s="263">
        <v>0</v>
      </c>
      <c r="O210" s="263">
        <v>0</v>
      </c>
      <c r="P210" s="263">
        <v>0</v>
      </c>
      <c r="Q210" s="263">
        <v>0</v>
      </c>
      <c r="R210" s="263">
        <v>0</v>
      </c>
      <c r="S210" s="263">
        <v>0</v>
      </c>
      <c r="T210" s="265">
        <v>0</v>
      </c>
      <c r="U210" s="259">
        <f t="shared" si="11"/>
        <v>1</v>
      </c>
    </row>
    <row r="211" spans="1:21" x14ac:dyDescent="0.3">
      <c r="A211" s="247" t="str">
        <f t="shared" si="9"/>
        <v>02RV03</v>
      </c>
      <c r="B211" s="248">
        <f t="shared" si="10"/>
        <v>3</v>
      </c>
      <c r="C211" s="266" t="s">
        <v>203</v>
      </c>
      <c r="D211" s="267" t="s">
        <v>374</v>
      </c>
      <c r="E211" s="266">
        <v>2</v>
      </c>
      <c r="F211" s="266">
        <v>0</v>
      </c>
      <c r="G211" s="266">
        <v>0</v>
      </c>
      <c r="H211" s="266">
        <v>2</v>
      </c>
      <c r="I211" s="266">
        <v>0</v>
      </c>
      <c r="J211" s="266">
        <v>0</v>
      </c>
      <c r="K211" s="266">
        <v>0</v>
      </c>
      <c r="L211" s="266">
        <v>0</v>
      </c>
      <c r="M211" s="266">
        <v>0</v>
      </c>
      <c r="N211" s="266">
        <v>0</v>
      </c>
      <c r="O211" s="266">
        <v>0</v>
      </c>
      <c r="P211" s="266">
        <v>0</v>
      </c>
      <c r="Q211" s="266">
        <v>0</v>
      </c>
      <c r="R211" s="266">
        <v>0</v>
      </c>
      <c r="S211" s="266">
        <v>0</v>
      </c>
      <c r="T211" s="268">
        <v>0</v>
      </c>
      <c r="U211" s="259">
        <f t="shared" si="11"/>
        <v>1</v>
      </c>
    </row>
    <row r="212" spans="1:21" x14ac:dyDescent="0.3">
      <c r="A212" s="247" t="str">
        <f t="shared" si="9"/>
        <v>02SJ01</v>
      </c>
      <c r="B212" s="248">
        <f t="shared" si="10"/>
        <v>1</v>
      </c>
      <c r="C212" s="266" t="s">
        <v>462</v>
      </c>
      <c r="D212" s="267" t="s">
        <v>352</v>
      </c>
      <c r="E212" s="266">
        <v>1</v>
      </c>
      <c r="F212" s="266">
        <v>0</v>
      </c>
      <c r="G212" s="266">
        <v>0</v>
      </c>
      <c r="H212" s="266">
        <v>1</v>
      </c>
      <c r="I212" s="266">
        <v>0</v>
      </c>
      <c r="J212" s="266">
        <v>0</v>
      </c>
      <c r="K212" s="266">
        <v>0</v>
      </c>
      <c r="L212" s="266">
        <v>0</v>
      </c>
      <c r="M212" s="266">
        <v>1</v>
      </c>
      <c r="N212" s="266">
        <v>0</v>
      </c>
      <c r="O212" s="266">
        <v>0</v>
      </c>
      <c r="P212" s="266">
        <v>1</v>
      </c>
      <c r="Q212" s="266">
        <v>0</v>
      </c>
      <c r="R212" s="266">
        <v>0</v>
      </c>
      <c r="S212" s="266">
        <v>0</v>
      </c>
      <c r="T212" s="268">
        <v>0</v>
      </c>
      <c r="U212" s="259">
        <f t="shared" si="11"/>
        <v>1</v>
      </c>
    </row>
    <row r="213" spans="1:21" x14ac:dyDescent="0.3">
      <c r="A213" s="247" t="str">
        <f t="shared" si="9"/>
        <v>02SJ02</v>
      </c>
      <c r="B213" s="248">
        <f t="shared" si="10"/>
        <v>2</v>
      </c>
      <c r="C213" s="266" t="s">
        <v>462</v>
      </c>
      <c r="D213" s="267" t="s">
        <v>355</v>
      </c>
      <c r="E213" s="266">
        <v>0</v>
      </c>
      <c r="F213" s="266">
        <v>0</v>
      </c>
      <c r="G213" s="266">
        <v>0</v>
      </c>
      <c r="H213" s="266">
        <v>0</v>
      </c>
      <c r="I213" s="266">
        <v>0</v>
      </c>
      <c r="J213" s="266">
        <v>0</v>
      </c>
      <c r="K213" s="266">
        <v>0</v>
      </c>
      <c r="L213" s="266">
        <v>0</v>
      </c>
      <c r="M213" s="266">
        <v>0</v>
      </c>
      <c r="N213" s="266">
        <v>0</v>
      </c>
      <c r="O213" s="266">
        <v>0</v>
      </c>
      <c r="P213" s="266">
        <v>0</v>
      </c>
      <c r="Q213" s="266">
        <v>0</v>
      </c>
      <c r="R213" s="266">
        <v>0</v>
      </c>
      <c r="S213" s="266">
        <v>0</v>
      </c>
      <c r="T213" s="268">
        <v>0</v>
      </c>
      <c r="U213" s="259">
        <f t="shared" si="11"/>
        <v>0</v>
      </c>
    </row>
    <row r="214" spans="1:21" x14ac:dyDescent="0.3">
      <c r="A214" s="247" t="str">
        <f t="shared" si="9"/>
        <v>02SJ03</v>
      </c>
      <c r="B214" s="248">
        <f t="shared" si="10"/>
        <v>3</v>
      </c>
      <c r="C214" s="266" t="s">
        <v>462</v>
      </c>
      <c r="D214" s="267" t="s">
        <v>362</v>
      </c>
      <c r="E214" s="266">
        <v>0</v>
      </c>
      <c r="F214" s="266">
        <v>0</v>
      </c>
      <c r="G214" s="266">
        <v>0</v>
      </c>
      <c r="H214" s="266">
        <v>0</v>
      </c>
      <c r="I214" s="266">
        <v>0</v>
      </c>
      <c r="J214" s="266">
        <v>0</v>
      </c>
      <c r="K214" s="266">
        <v>0</v>
      </c>
      <c r="L214" s="266">
        <v>0</v>
      </c>
      <c r="M214" s="266">
        <v>1</v>
      </c>
      <c r="N214" s="266">
        <v>0</v>
      </c>
      <c r="O214" s="266">
        <v>0</v>
      </c>
      <c r="P214" s="266">
        <v>1</v>
      </c>
      <c r="Q214" s="266">
        <v>0</v>
      </c>
      <c r="R214" s="266">
        <v>0</v>
      </c>
      <c r="S214" s="266">
        <v>0</v>
      </c>
      <c r="T214" s="268">
        <v>0</v>
      </c>
      <c r="U214" s="259">
        <f t="shared" si="11"/>
        <v>1</v>
      </c>
    </row>
    <row r="215" spans="1:21" x14ac:dyDescent="0.3">
      <c r="A215" s="247" t="str">
        <f t="shared" si="9"/>
        <v>02SK01</v>
      </c>
      <c r="B215" s="248">
        <f t="shared" si="10"/>
        <v>1</v>
      </c>
      <c r="C215" s="263" t="s">
        <v>208</v>
      </c>
      <c r="D215" s="264" t="s">
        <v>206</v>
      </c>
      <c r="E215" s="263">
        <v>0</v>
      </c>
      <c r="F215" s="263">
        <v>0</v>
      </c>
      <c r="G215" s="263">
        <v>0</v>
      </c>
      <c r="H215" s="263">
        <v>0</v>
      </c>
      <c r="I215" s="263">
        <v>0</v>
      </c>
      <c r="J215" s="263">
        <v>0</v>
      </c>
      <c r="K215" s="263">
        <v>0</v>
      </c>
      <c r="L215" s="263">
        <v>0</v>
      </c>
      <c r="M215" s="263">
        <v>0</v>
      </c>
      <c r="N215" s="263">
        <v>0</v>
      </c>
      <c r="O215" s="263">
        <v>0</v>
      </c>
      <c r="P215" s="263">
        <v>0</v>
      </c>
      <c r="Q215" s="263">
        <v>0</v>
      </c>
      <c r="R215" s="263">
        <v>1</v>
      </c>
      <c r="S215" s="263">
        <v>0</v>
      </c>
      <c r="T215" s="265">
        <v>1</v>
      </c>
      <c r="U215" s="259">
        <f t="shared" si="11"/>
        <v>0</v>
      </c>
    </row>
    <row r="216" spans="1:21" x14ac:dyDescent="0.3">
      <c r="A216" s="247" t="str">
        <f t="shared" si="9"/>
        <v>02SK02</v>
      </c>
      <c r="B216" s="248">
        <f t="shared" si="10"/>
        <v>2</v>
      </c>
      <c r="C216" s="263" t="s">
        <v>208</v>
      </c>
      <c r="D216" s="264" t="s">
        <v>352</v>
      </c>
      <c r="E216" s="263">
        <v>2</v>
      </c>
      <c r="F216" s="263">
        <v>1</v>
      </c>
      <c r="G216" s="263">
        <v>1</v>
      </c>
      <c r="H216" s="263">
        <v>4</v>
      </c>
      <c r="I216" s="263">
        <v>1</v>
      </c>
      <c r="J216" s="263">
        <v>0</v>
      </c>
      <c r="K216" s="263">
        <v>0</v>
      </c>
      <c r="L216" s="263">
        <v>1</v>
      </c>
      <c r="M216" s="263">
        <v>0</v>
      </c>
      <c r="N216" s="263">
        <v>0</v>
      </c>
      <c r="O216" s="263">
        <v>0</v>
      </c>
      <c r="P216" s="263">
        <v>0</v>
      </c>
      <c r="Q216" s="263">
        <v>0</v>
      </c>
      <c r="R216" s="263">
        <v>0</v>
      </c>
      <c r="S216" s="263">
        <v>0</v>
      </c>
      <c r="T216" s="265">
        <v>0</v>
      </c>
      <c r="U216" s="259">
        <f t="shared" si="11"/>
        <v>1</v>
      </c>
    </row>
    <row r="217" spans="1:21" x14ac:dyDescent="0.3">
      <c r="A217" s="247" t="str">
        <f t="shared" si="9"/>
        <v>02SP01</v>
      </c>
      <c r="B217" s="248">
        <f t="shared" si="10"/>
        <v>1</v>
      </c>
      <c r="C217" s="266" t="s">
        <v>851</v>
      </c>
      <c r="D217" s="267" t="s">
        <v>386</v>
      </c>
      <c r="E217" s="266">
        <v>3</v>
      </c>
      <c r="F217" s="266">
        <v>0</v>
      </c>
      <c r="G217" s="266">
        <v>0</v>
      </c>
      <c r="H217" s="266">
        <v>3</v>
      </c>
      <c r="I217" s="266">
        <v>0</v>
      </c>
      <c r="J217" s="266">
        <v>0</v>
      </c>
      <c r="K217" s="266">
        <v>0</v>
      </c>
      <c r="L217" s="266">
        <v>0</v>
      </c>
      <c r="M217" s="266">
        <v>2</v>
      </c>
      <c r="N217" s="266">
        <v>0</v>
      </c>
      <c r="O217" s="266">
        <v>0</v>
      </c>
      <c r="P217" s="266">
        <v>2</v>
      </c>
      <c r="Q217" s="266">
        <v>0</v>
      </c>
      <c r="R217" s="266">
        <v>0</v>
      </c>
      <c r="S217" s="266">
        <v>0</v>
      </c>
      <c r="T217" s="268">
        <v>0</v>
      </c>
      <c r="U217" s="259">
        <f t="shared" si="11"/>
        <v>1</v>
      </c>
    </row>
    <row r="218" spans="1:21" x14ac:dyDescent="0.3">
      <c r="A218" s="247" t="str">
        <f t="shared" si="9"/>
        <v>02SW01</v>
      </c>
      <c r="B218" s="248">
        <f t="shared" si="10"/>
        <v>1</v>
      </c>
      <c r="C218" s="263" t="s">
        <v>358</v>
      </c>
      <c r="D218" s="264" t="s">
        <v>314</v>
      </c>
      <c r="E218" s="263">
        <v>0</v>
      </c>
      <c r="F218" s="263">
        <v>0</v>
      </c>
      <c r="G218" s="263">
        <v>0</v>
      </c>
      <c r="H218" s="263">
        <v>0</v>
      </c>
      <c r="I218" s="263">
        <v>0</v>
      </c>
      <c r="J218" s="263">
        <v>0</v>
      </c>
      <c r="K218" s="263">
        <v>0</v>
      </c>
      <c r="L218" s="263">
        <v>0</v>
      </c>
      <c r="M218" s="263">
        <v>0</v>
      </c>
      <c r="N218" s="263">
        <v>0</v>
      </c>
      <c r="O218" s="263">
        <v>0</v>
      </c>
      <c r="P218" s="263">
        <v>0</v>
      </c>
      <c r="Q218" s="263">
        <v>0</v>
      </c>
      <c r="R218" s="263">
        <v>0</v>
      </c>
      <c r="S218" s="263">
        <v>0</v>
      </c>
      <c r="T218" s="265">
        <v>0</v>
      </c>
      <c r="U218" s="259">
        <f t="shared" si="11"/>
        <v>0</v>
      </c>
    </row>
    <row r="219" spans="1:21" x14ac:dyDescent="0.3">
      <c r="A219" s="247" t="str">
        <f t="shared" si="9"/>
        <v>02SW02</v>
      </c>
      <c r="B219" s="248">
        <f t="shared" si="10"/>
        <v>2</v>
      </c>
      <c r="C219" s="263" t="s">
        <v>358</v>
      </c>
      <c r="D219" s="264" t="s">
        <v>339</v>
      </c>
      <c r="E219" s="263">
        <v>0</v>
      </c>
      <c r="F219" s="263">
        <v>0</v>
      </c>
      <c r="G219" s="263">
        <v>0</v>
      </c>
      <c r="H219" s="263">
        <v>0</v>
      </c>
      <c r="I219" s="263">
        <v>0</v>
      </c>
      <c r="J219" s="263">
        <v>0</v>
      </c>
      <c r="K219" s="263">
        <v>0</v>
      </c>
      <c r="L219" s="263">
        <v>0</v>
      </c>
      <c r="M219" s="263">
        <v>1</v>
      </c>
      <c r="N219" s="263">
        <v>0</v>
      </c>
      <c r="O219" s="263">
        <v>0</v>
      </c>
      <c r="P219" s="263">
        <v>1</v>
      </c>
      <c r="Q219" s="263">
        <v>0</v>
      </c>
      <c r="R219" s="263">
        <v>0</v>
      </c>
      <c r="S219" s="263">
        <v>0</v>
      </c>
      <c r="T219" s="265">
        <v>0</v>
      </c>
      <c r="U219" s="259">
        <f t="shared" si="11"/>
        <v>1</v>
      </c>
    </row>
    <row r="220" spans="1:21" x14ac:dyDescent="0.3">
      <c r="A220" s="247" t="str">
        <f t="shared" si="9"/>
        <v>02SW03</v>
      </c>
      <c r="B220" s="248">
        <f t="shared" si="10"/>
        <v>3</v>
      </c>
      <c r="C220" s="266" t="s">
        <v>358</v>
      </c>
      <c r="D220" s="267" t="s">
        <v>352</v>
      </c>
      <c r="E220" s="266">
        <v>1</v>
      </c>
      <c r="F220" s="266">
        <v>0</v>
      </c>
      <c r="G220" s="266">
        <v>0</v>
      </c>
      <c r="H220" s="266">
        <v>1</v>
      </c>
      <c r="I220" s="266">
        <v>0</v>
      </c>
      <c r="J220" s="266">
        <v>0</v>
      </c>
      <c r="K220" s="266">
        <v>0</v>
      </c>
      <c r="L220" s="266">
        <v>0</v>
      </c>
      <c r="M220" s="266">
        <v>0</v>
      </c>
      <c r="N220" s="266">
        <v>0</v>
      </c>
      <c r="O220" s="266">
        <v>0</v>
      </c>
      <c r="P220" s="266">
        <v>0</v>
      </c>
      <c r="Q220" s="266">
        <v>0</v>
      </c>
      <c r="R220" s="266">
        <v>0</v>
      </c>
      <c r="S220" s="266">
        <v>0</v>
      </c>
      <c r="T220" s="268">
        <v>0</v>
      </c>
      <c r="U220" s="259">
        <f t="shared" si="11"/>
        <v>1</v>
      </c>
    </row>
    <row r="221" spans="1:21" x14ac:dyDescent="0.3">
      <c r="A221" s="247" t="str">
        <f t="shared" si="9"/>
        <v>02SW04</v>
      </c>
      <c r="B221" s="248">
        <f t="shared" si="10"/>
        <v>4</v>
      </c>
      <c r="C221" s="263" t="s">
        <v>358</v>
      </c>
      <c r="D221" s="264" t="s">
        <v>355</v>
      </c>
      <c r="E221" s="263">
        <v>3</v>
      </c>
      <c r="F221" s="263">
        <v>0</v>
      </c>
      <c r="G221" s="263">
        <v>0</v>
      </c>
      <c r="H221" s="263">
        <v>3</v>
      </c>
      <c r="I221" s="263">
        <v>1</v>
      </c>
      <c r="J221" s="263">
        <v>0</v>
      </c>
      <c r="K221" s="263">
        <v>0</v>
      </c>
      <c r="L221" s="263">
        <v>1</v>
      </c>
      <c r="M221" s="263">
        <v>0</v>
      </c>
      <c r="N221" s="263">
        <v>0</v>
      </c>
      <c r="O221" s="263">
        <v>0</v>
      </c>
      <c r="P221" s="263">
        <v>0</v>
      </c>
      <c r="Q221" s="263">
        <v>0</v>
      </c>
      <c r="R221" s="263">
        <v>0</v>
      </c>
      <c r="S221" s="263">
        <v>0</v>
      </c>
      <c r="T221" s="265">
        <v>0</v>
      </c>
      <c r="U221" s="259">
        <f t="shared" si="11"/>
        <v>1</v>
      </c>
    </row>
    <row r="222" spans="1:21" x14ac:dyDescent="0.3">
      <c r="A222" s="247" t="str">
        <f t="shared" si="9"/>
        <v>02SZ01</v>
      </c>
      <c r="B222" s="248">
        <f t="shared" si="10"/>
        <v>1</v>
      </c>
      <c r="C222" s="266" t="s">
        <v>343</v>
      </c>
      <c r="D222" s="267" t="s">
        <v>341</v>
      </c>
      <c r="E222" s="266">
        <v>0</v>
      </c>
      <c r="F222" s="266">
        <v>0</v>
      </c>
      <c r="G222" s="266">
        <v>1</v>
      </c>
      <c r="H222" s="266">
        <v>1</v>
      </c>
      <c r="I222" s="266">
        <v>0</v>
      </c>
      <c r="J222" s="266">
        <v>0</v>
      </c>
      <c r="K222" s="266">
        <v>0</v>
      </c>
      <c r="L222" s="266">
        <v>0</v>
      </c>
      <c r="M222" s="266">
        <v>0</v>
      </c>
      <c r="N222" s="266">
        <v>1</v>
      </c>
      <c r="O222" s="266">
        <v>0</v>
      </c>
      <c r="P222" s="266">
        <v>1</v>
      </c>
      <c r="Q222" s="266">
        <v>0</v>
      </c>
      <c r="R222" s="266">
        <v>0</v>
      </c>
      <c r="S222" s="266">
        <v>1</v>
      </c>
      <c r="T222" s="268">
        <v>1</v>
      </c>
      <c r="U222" s="259">
        <f t="shared" si="11"/>
        <v>1</v>
      </c>
    </row>
    <row r="223" spans="1:21" x14ac:dyDescent="0.3">
      <c r="A223" s="247" t="str">
        <f t="shared" si="9"/>
        <v>02SZ02</v>
      </c>
      <c r="B223" s="248">
        <f t="shared" si="10"/>
        <v>2</v>
      </c>
      <c r="C223" s="263" t="s">
        <v>343</v>
      </c>
      <c r="D223" s="264" t="s">
        <v>342</v>
      </c>
      <c r="E223" s="263">
        <v>0</v>
      </c>
      <c r="F223" s="263">
        <v>2</v>
      </c>
      <c r="G223" s="263">
        <v>1</v>
      </c>
      <c r="H223" s="263">
        <v>3</v>
      </c>
      <c r="I223" s="263">
        <v>0</v>
      </c>
      <c r="J223" s="263">
        <v>0</v>
      </c>
      <c r="K223" s="263">
        <v>0</v>
      </c>
      <c r="L223" s="263">
        <v>0</v>
      </c>
      <c r="M223" s="263">
        <v>0</v>
      </c>
      <c r="N223" s="263">
        <v>0</v>
      </c>
      <c r="O223" s="263">
        <v>0</v>
      </c>
      <c r="P223" s="263">
        <v>0</v>
      </c>
      <c r="Q223" s="263">
        <v>0</v>
      </c>
      <c r="R223" s="263">
        <v>0</v>
      </c>
      <c r="S223" s="263">
        <v>0</v>
      </c>
      <c r="T223" s="265">
        <v>0</v>
      </c>
      <c r="U223" s="259">
        <f t="shared" si="11"/>
        <v>1</v>
      </c>
    </row>
    <row r="224" spans="1:21" x14ac:dyDescent="0.3">
      <c r="A224" s="247" t="str">
        <f t="shared" si="9"/>
        <v>02SZ03</v>
      </c>
      <c r="B224" s="248">
        <f t="shared" si="10"/>
        <v>3</v>
      </c>
      <c r="C224" s="263" t="s">
        <v>343</v>
      </c>
      <c r="D224" s="264" t="s">
        <v>345</v>
      </c>
      <c r="E224" s="263">
        <v>0</v>
      </c>
      <c r="F224" s="263">
        <v>1</v>
      </c>
      <c r="G224" s="263">
        <v>0</v>
      </c>
      <c r="H224" s="263">
        <v>1</v>
      </c>
      <c r="I224" s="263">
        <v>0</v>
      </c>
      <c r="J224" s="263">
        <v>0</v>
      </c>
      <c r="K224" s="263">
        <v>0</v>
      </c>
      <c r="L224" s="263">
        <v>0</v>
      </c>
      <c r="M224" s="263">
        <v>0</v>
      </c>
      <c r="N224" s="263">
        <v>0</v>
      </c>
      <c r="O224" s="263">
        <v>0</v>
      </c>
      <c r="P224" s="263">
        <v>0</v>
      </c>
      <c r="Q224" s="263">
        <v>0</v>
      </c>
      <c r="R224" s="263">
        <v>0</v>
      </c>
      <c r="S224" s="263">
        <v>0</v>
      </c>
      <c r="T224" s="265">
        <v>0</v>
      </c>
      <c r="U224" s="259">
        <f t="shared" si="11"/>
        <v>1</v>
      </c>
    </row>
    <row r="225" spans="1:21" x14ac:dyDescent="0.3">
      <c r="A225" s="247" t="str">
        <f t="shared" si="9"/>
        <v>02VX01</v>
      </c>
      <c r="B225" s="248">
        <f t="shared" si="10"/>
        <v>1</v>
      </c>
      <c r="C225" s="263" t="s">
        <v>191</v>
      </c>
      <c r="D225" s="264" t="s">
        <v>190</v>
      </c>
      <c r="E225" s="263">
        <v>1</v>
      </c>
      <c r="F225" s="263">
        <v>1</v>
      </c>
      <c r="G225" s="263">
        <v>1</v>
      </c>
      <c r="H225" s="263">
        <v>3</v>
      </c>
      <c r="I225" s="263">
        <v>0</v>
      </c>
      <c r="J225" s="263">
        <v>0</v>
      </c>
      <c r="K225" s="263">
        <v>0</v>
      </c>
      <c r="L225" s="263">
        <v>0</v>
      </c>
      <c r="M225" s="263">
        <v>1</v>
      </c>
      <c r="N225" s="263">
        <v>0</v>
      </c>
      <c r="O225" s="263">
        <v>0</v>
      </c>
      <c r="P225" s="263">
        <v>1</v>
      </c>
      <c r="Q225" s="263">
        <v>0</v>
      </c>
      <c r="R225" s="263">
        <v>0</v>
      </c>
      <c r="S225" s="263">
        <v>0</v>
      </c>
      <c r="T225" s="265">
        <v>0</v>
      </c>
      <c r="U225" s="259">
        <f t="shared" si="11"/>
        <v>1</v>
      </c>
    </row>
    <row r="226" spans="1:21" x14ac:dyDescent="0.3">
      <c r="A226" s="247" t="str">
        <f t="shared" si="9"/>
        <v>02VX02</v>
      </c>
      <c r="B226" s="248">
        <f t="shared" si="10"/>
        <v>2</v>
      </c>
      <c r="C226" s="263" t="s">
        <v>191</v>
      </c>
      <c r="D226" s="264" t="s">
        <v>210</v>
      </c>
      <c r="E226" s="263">
        <v>0</v>
      </c>
      <c r="F226" s="263">
        <v>0</v>
      </c>
      <c r="G226" s="263">
        <v>0</v>
      </c>
      <c r="H226" s="263">
        <v>0</v>
      </c>
      <c r="I226" s="263">
        <v>0</v>
      </c>
      <c r="J226" s="263">
        <v>0</v>
      </c>
      <c r="K226" s="263">
        <v>0</v>
      </c>
      <c r="L226" s="263">
        <v>0</v>
      </c>
      <c r="M226" s="263">
        <v>0</v>
      </c>
      <c r="N226" s="263">
        <v>0</v>
      </c>
      <c r="O226" s="263">
        <v>0</v>
      </c>
      <c r="P226" s="263">
        <v>0</v>
      </c>
      <c r="Q226" s="263">
        <v>0</v>
      </c>
      <c r="R226" s="263">
        <v>0</v>
      </c>
      <c r="S226" s="263">
        <v>0</v>
      </c>
      <c r="T226" s="265">
        <v>0</v>
      </c>
      <c r="U226" s="259">
        <f t="shared" si="11"/>
        <v>0</v>
      </c>
    </row>
    <row r="227" spans="1:21" x14ac:dyDescent="0.3">
      <c r="A227" s="247" t="str">
        <f t="shared" si="9"/>
        <v>02VX03</v>
      </c>
      <c r="B227" s="248">
        <f t="shared" si="10"/>
        <v>3</v>
      </c>
      <c r="C227" s="263" t="s">
        <v>191</v>
      </c>
      <c r="D227" s="264" t="s">
        <v>312</v>
      </c>
      <c r="E227" s="263">
        <v>0</v>
      </c>
      <c r="F227" s="263">
        <v>0</v>
      </c>
      <c r="G227" s="263">
        <v>0</v>
      </c>
      <c r="H227" s="263">
        <v>0</v>
      </c>
      <c r="I227" s="263">
        <v>0</v>
      </c>
      <c r="J227" s="263">
        <v>0</v>
      </c>
      <c r="K227" s="263">
        <v>0</v>
      </c>
      <c r="L227" s="263">
        <v>0</v>
      </c>
      <c r="M227" s="263">
        <v>1</v>
      </c>
      <c r="N227" s="263">
        <v>0</v>
      </c>
      <c r="O227" s="263">
        <v>0</v>
      </c>
      <c r="P227" s="263">
        <v>1</v>
      </c>
      <c r="Q227" s="263">
        <v>0</v>
      </c>
      <c r="R227" s="263">
        <v>0</v>
      </c>
      <c r="S227" s="263">
        <v>0</v>
      </c>
      <c r="T227" s="265">
        <v>0</v>
      </c>
      <c r="U227" s="259">
        <f t="shared" si="11"/>
        <v>1</v>
      </c>
    </row>
    <row r="228" spans="1:21" x14ac:dyDescent="0.3">
      <c r="A228" s="247" t="str">
        <f t="shared" si="9"/>
        <v>02XF01</v>
      </c>
      <c r="B228" s="248">
        <f t="shared" si="10"/>
        <v>1</v>
      </c>
      <c r="C228" s="263" t="s">
        <v>124</v>
      </c>
      <c r="D228" s="264" t="s">
        <v>120</v>
      </c>
      <c r="E228" s="263">
        <v>4</v>
      </c>
      <c r="F228" s="263">
        <v>1</v>
      </c>
      <c r="G228" s="263">
        <v>1</v>
      </c>
      <c r="H228" s="263">
        <v>6</v>
      </c>
      <c r="I228" s="263">
        <v>0</v>
      </c>
      <c r="J228" s="263">
        <v>0</v>
      </c>
      <c r="K228" s="263">
        <v>0</v>
      </c>
      <c r="L228" s="263">
        <v>0</v>
      </c>
      <c r="M228" s="263">
        <v>3</v>
      </c>
      <c r="N228" s="263">
        <v>0</v>
      </c>
      <c r="O228" s="263">
        <v>0</v>
      </c>
      <c r="P228" s="263">
        <v>3</v>
      </c>
      <c r="Q228" s="263">
        <v>0</v>
      </c>
      <c r="R228" s="263">
        <v>0</v>
      </c>
      <c r="S228" s="263">
        <v>0</v>
      </c>
      <c r="T228" s="265">
        <v>0</v>
      </c>
      <c r="U228" s="259">
        <f t="shared" si="11"/>
        <v>1</v>
      </c>
    </row>
    <row r="229" spans="1:21" x14ac:dyDescent="0.3">
      <c r="A229" s="247" t="str">
        <f t="shared" si="9"/>
        <v>02XF02</v>
      </c>
      <c r="B229" s="248">
        <f t="shared" si="10"/>
        <v>2</v>
      </c>
      <c r="C229" s="263" t="s">
        <v>124</v>
      </c>
      <c r="D229" s="264" t="s">
        <v>278</v>
      </c>
      <c r="E229" s="263">
        <v>0</v>
      </c>
      <c r="F229" s="263">
        <v>0</v>
      </c>
      <c r="G229" s="263">
        <v>0</v>
      </c>
      <c r="H229" s="263">
        <v>0</v>
      </c>
      <c r="I229" s="263">
        <v>0</v>
      </c>
      <c r="J229" s="263">
        <v>0</v>
      </c>
      <c r="K229" s="263">
        <v>0</v>
      </c>
      <c r="L229" s="263">
        <v>0</v>
      </c>
      <c r="M229" s="263">
        <v>0</v>
      </c>
      <c r="N229" s="263">
        <v>0</v>
      </c>
      <c r="O229" s="263">
        <v>0</v>
      </c>
      <c r="P229" s="263">
        <v>0</v>
      </c>
      <c r="Q229" s="263">
        <v>1</v>
      </c>
      <c r="R229" s="263">
        <v>0</v>
      </c>
      <c r="S229" s="263">
        <v>0</v>
      </c>
      <c r="T229" s="265">
        <v>1</v>
      </c>
      <c r="U229" s="259">
        <f t="shared" si="11"/>
        <v>0</v>
      </c>
    </row>
    <row r="230" spans="1:21" x14ac:dyDescent="0.3">
      <c r="A230" s="247" t="str">
        <f t="shared" si="9"/>
        <v>02XF03</v>
      </c>
      <c r="B230" s="248">
        <f t="shared" si="10"/>
        <v>3</v>
      </c>
      <c r="C230" s="266" t="s">
        <v>124</v>
      </c>
      <c r="D230" s="267" t="s">
        <v>325</v>
      </c>
      <c r="E230" s="266">
        <v>0</v>
      </c>
      <c r="F230" s="266">
        <v>0</v>
      </c>
      <c r="G230" s="266">
        <v>0</v>
      </c>
      <c r="H230" s="266">
        <v>0</v>
      </c>
      <c r="I230" s="266">
        <v>0</v>
      </c>
      <c r="J230" s="266">
        <v>0</v>
      </c>
      <c r="K230" s="266">
        <v>0</v>
      </c>
      <c r="L230" s="266">
        <v>0</v>
      </c>
      <c r="M230" s="266">
        <v>0</v>
      </c>
      <c r="N230" s="266">
        <v>0</v>
      </c>
      <c r="O230" s="266">
        <v>0</v>
      </c>
      <c r="P230" s="266">
        <v>0</v>
      </c>
      <c r="Q230" s="266">
        <v>0</v>
      </c>
      <c r="R230" s="266">
        <v>0</v>
      </c>
      <c r="S230" s="266">
        <v>0</v>
      </c>
      <c r="T230" s="268">
        <v>0</v>
      </c>
      <c r="U230" s="259">
        <f t="shared" si="11"/>
        <v>0</v>
      </c>
    </row>
    <row r="231" spans="1:21" x14ac:dyDescent="0.3">
      <c r="A231" s="247" t="str">
        <f t="shared" si="9"/>
        <v>02YJ01</v>
      </c>
      <c r="B231" s="248">
        <f t="shared" si="10"/>
        <v>1</v>
      </c>
      <c r="C231" s="266" t="s">
        <v>281</v>
      </c>
      <c r="D231" s="267" t="s">
        <v>278</v>
      </c>
      <c r="E231" s="266">
        <v>0</v>
      </c>
      <c r="F231" s="266">
        <v>0</v>
      </c>
      <c r="G231" s="266">
        <v>0</v>
      </c>
      <c r="H231" s="266">
        <v>0</v>
      </c>
      <c r="I231" s="266">
        <v>0</v>
      </c>
      <c r="J231" s="266">
        <v>0</v>
      </c>
      <c r="K231" s="266">
        <v>0</v>
      </c>
      <c r="L231" s="266">
        <v>0</v>
      </c>
      <c r="M231" s="266">
        <v>0</v>
      </c>
      <c r="N231" s="266">
        <v>0</v>
      </c>
      <c r="O231" s="266">
        <v>0</v>
      </c>
      <c r="P231" s="266">
        <v>0</v>
      </c>
      <c r="Q231" s="266">
        <v>0</v>
      </c>
      <c r="R231" s="266">
        <v>0</v>
      </c>
      <c r="S231" s="266">
        <v>1</v>
      </c>
      <c r="T231" s="268">
        <v>1</v>
      </c>
      <c r="U231" s="259">
        <f t="shared" si="11"/>
        <v>0</v>
      </c>
    </row>
    <row r="232" spans="1:21" x14ac:dyDescent="0.3">
      <c r="A232" s="247" t="str">
        <f t="shared" si="9"/>
        <v>02YJ02</v>
      </c>
      <c r="B232" s="248">
        <f t="shared" si="10"/>
        <v>2</v>
      </c>
      <c r="C232" s="266" t="s">
        <v>281</v>
      </c>
      <c r="D232" s="267" t="s">
        <v>287</v>
      </c>
      <c r="E232" s="266">
        <v>0</v>
      </c>
      <c r="F232" s="266">
        <v>0</v>
      </c>
      <c r="G232" s="266">
        <v>0</v>
      </c>
      <c r="H232" s="266">
        <v>0</v>
      </c>
      <c r="I232" s="266">
        <v>0</v>
      </c>
      <c r="J232" s="266">
        <v>0</v>
      </c>
      <c r="K232" s="266">
        <v>0</v>
      </c>
      <c r="L232" s="266">
        <v>0</v>
      </c>
      <c r="M232" s="266">
        <v>0</v>
      </c>
      <c r="N232" s="266">
        <v>0</v>
      </c>
      <c r="O232" s="266">
        <v>0</v>
      </c>
      <c r="P232" s="266">
        <v>0</v>
      </c>
      <c r="Q232" s="266">
        <v>0</v>
      </c>
      <c r="R232" s="266">
        <v>0</v>
      </c>
      <c r="S232" s="266">
        <v>1</v>
      </c>
      <c r="T232" s="268">
        <v>1</v>
      </c>
      <c r="U232" s="259">
        <f t="shared" si="11"/>
        <v>0</v>
      </c>
    </row>
    <row r="233" spans="1:21" x14ac:dyDescent="0.3">
      <c r="A233" s="247" t="str">
        <f t="shared" si="9"/>
        <v>02YJ03</v>
      </c>
      <c r="B233" s="248">
        <f t="shared" si="10"/>
        <v>3</v>
      </c>
      <c r="C233" s="263" t="s">
        <v>281</v>
      </c>
      <c r="D233" s="264" t="s">
        <v>300</v>
      </c>
      <c r="E233" s="263">
        <v>0</v>
      </c>
      <c r="F233" s="263">
        <v>0</v>
      </c>
      <c r="G233" s="263">
        <v>1</v>
      </c>
      <c r="H233" s="263">
        <v>1</v>
      </c>
      <c r="I233" s="263">
        <v>0</v>
      </c>
      <c r="J233" s="263">
        <v>0</v>
      </c>
      <c r="K233" s="263">
        <v>0</v>
      </c>
      <c r="L233" s="263">
        <v>0</v>
      </c>
      <c r="M233" s="263">
        <v>0</v>
      </c>
      <c r="N233" s="263">
        <v>0</v>
      </c>
      <c r="O233" s="263">
        <v>0</v>
      </c>
      <c r="P233" s="263">
        <v>0</v>
      </c>
      <c r="Q233" s="263">
        <v>0</v>
      </c>
      <c r="R233" s="263">
        <v>0</v>
      </c>
      <c r="S233" s="263">
        <v>0</v>
      </c>
      <c r="T233" s="265">
        <v>0</v>
      </c>
      <c r="U233" s="259">
        <f t="shared" si="11"/>
        <v>1</v>
      </c>
    </row>
    <row r="234" spans="1:21" x14ac:dyDescent="0.3">
      <c r="A234" s="247" t="str">
        <f t="shared" si="9"/>
        <v>02YJ04</v>
      </c>
      <c r="B234" s="248">
        <f t="shared" si="10"/>
        <v>4</v>
      </c>
      <c r="C234" s="263" t="s">
        <v>281</v>
      </c>
      <c r="D234" s="264" t="s">
        <v>317</v>
      </c>
      <c r="E234" s="263">
        <v>0</v>
      </c>
      <c r="F234" s="263">
        <v>0</v>
      </c>
      <c r="G234" s="263">
        <v>2</v>
      </c>
      <c r="H234" s="263">
        <v>2</v>
      </c>
      <c r="I234" s="263">
        <v>0</v>
      </c>
      <c r="J234" s="263">
        <v>0</v>
      </c>
      <c r="K234" s="263">
        <v>0</v>
      </c>
      <c r="L234" s="263">
        <v>0</v>
      </c>
      <c r="M234" s="263">
        <v>0</v>
      </c>
      <c r="N234" s="263">
        <v>0</v>
      </c>
      <c r="O234" s="263">
        <v>0</v>
      </c>
      <c r="P234" s="263">
        <v>0</v>
      </c>
      <c r="Q234" s="263">
        <v>0</v>
      </c>
      <c r="R234" s="263">
        <v>0</v>
      </c>
      <c r="S234" s="263">
        <v>0</v>
      </c>
      <c r="T234" s="265">
        <v>0</v>
      </c>
      <c r="U234" s="259">
        <f t="shared" si="11"/>
        <v>1</v>
      </c>
    </row>
    <row r="235" spans="1:21" x14ac:dyDescent="0.3">
      <c r="A235" s="247" t="str">
        <f t="shared" si="9"/>
        <v>02YJ05</v>
      </c>
      <c r="B235" s="248">
        <f t="shared" si="10"/>
        <v>5</v>
      </c>
      <c r="C235" s="266" t="s">
        <v>281</v>
      </c>
      <c r="D235" s="267" t="s">
        <v>328</v>
      </c>
      <c r="E235" s="266">
        <v>0</v>
      </c>
      <c r="F235" s="266">
        <v>1</v>
      </c>
      <c r="G235" s="266">
        <v>0</v>
      </c>
      <c r="H235" s="266">
        <v>1</v>
      </c>
      <c r="I235" s="266">
        <v>0</v>
      </c>
      <c r="J235" s="266">
        <v>0</v>
      </c>
      <c r="K235" s="266">
        <v>0</v>
      </c>
      <c r="L235" s="266">
        <v>0</v>
      </c>
      <c r="M235" s="266">
        <v>0</v>
      </c>
      <c r="N235" s="266">
        <v>0</v>
      </c>
      <c r="O235" s="266">
        <v>0</v>
      </c>
      <c r="P235" s="266">
        <v>0</v>
      </c>
      <c r="Q235" s="266">
        <v>0</v>
      </c>
      <c r="R235" s="266">
        <v>0</v>
      </c>
      <c r="S235" s="266">
        <v>0</v>
      </c>
      <c r="T235" s="268">
        <v>0</v>
      </c>
      <c r="U235" s="259">
        <f t="shared" si="11"/>
        <v>1</v>
      </c>
    </row>
    <row r="236" spans="1:21" x14ac:dyDescent="0.3">
      <c r="A236" s="247" t="str">
        <f t="shared" si="9"/>
        <v>02YN01</v>
      </c>
      <c r="B236" s="248">
        <f t="shared" si="10"/>
        <v>1</v>
      </c>
      <c r="C236" s="263" t="s">
        <v>125</v>
      </c>
      <c r="D236" s="264" t="s">
        <v>154</v>
      </c>
      <c r="E236" s="263">
        <v>0</v>
      </c>
      <c r="F236" s="263">
        <v>0</v>
      </c>
      <c r="G236" s="263">
        <v>0</v>
      </c>
      <c r="H236" s="263">
        <v>0</v>
      </c>
      <c r="I236" s="263">
        <v>0</v>
      </c>
      <c r="J236" s="263">
        <v>0</v>
      </c>
      <c r="K236" s="263">
        <v>0</v>
      </c>
      <c r="L236" s="263">
        <v>0</v>
      </c>
      <c r="M236" s="263">
        <v>1</v>
      </c>
      <c r="N236" s="263">
        <v>0</v>
      </c>
      <c r="O236" s="263">
        <v>0</v>
      </c>
      <c r="P236" s="263">
        <v>1</v>
      </c>
      <c r="Q236" s="263">
        <v>0</v>
      </c>
      <c r="R236" s="263">
        <v>0</v>
      </c>
      <c r="S236" s="263">
        <v>0</v>
      </c>
      <c r="T236" s="265">
        <v>0</v>
      </c>
      <c r="U236" s="259">
        <f t="shared" si="11"/>
        <v>1</v>
      </c>
    </row>
    <row r="237" spans="1:21" x14ac:dyDescent="0.3">
      <c r="A237" s="247" t="str">
        <f t="shared" si="9"/>
        <v>02YN02</v>
      </c>
      <c r="B237" s="248">
        <f t="shared" si="10"/>
        <v>2</v>
      </c>
      <c r="C237" s="266" t="s">
        <v>125</v>
      </c>
      <c r="D237" s="267" t="s">
        <v>161</v>
      </c>
      <c r="E237" s="266">
        <v>6</v>
      </c>
      <c r="F237" s="266">
        <v>0</v>
      </c>
      <c r="G237" s="266">
        <v>0</v>
      </c>
      <c r="H237" s="266">
        <v>6</v>
      </c>
      <c r="I237" s="266">
        <v>0</v>
      </c>
      <c r="J237" s="266">
        <v>0</v>
      </c>
      <c r="K237" s="266">
        <v>0</v>
      </c>
      <c r="L237" s="266">
        <v>0</v>
      </c>
      <c r="M237" s="266">
        <v>6</v>
      </c>
      <c r="N237" s="266">
        <v>0</v>
      </c>
      <c r="O237" s="266">
        <v>0</v>
      </c>
      <c r="P237" s="266">
        <v>6</v>
      </c>
      <c r="Q237" s="266">
        <v>0</v>
      </c>
      <c r="R237" s="266">
        <v>0</v>
      </c>
      <c r="S237" s="266">
        <v>0</v>
      </c>
      <c r="T237" s="268">
        <v>0</v>
      </c>
      <c r="U237" s="259">
        <f t="shared" si="11"/>
        <v>1</v>
      </c>
    </row>
    <row r="238" spans="1:21" x14ac:dyDescent="0.3">
      <c r="A238" s="247" t="str">
        <f t="shared" si="9"/>
        <v>02YN03</v>
      </c>
      <c r="B238" s="248">
        <f t="shared" si="10"/>
        <v>3</v>
      </c>
      <c r="C238" s="266" t="s">
        <v>125</v>
      </c>
      <c r="D238" s="267" t="s">
        <v>210</v>
      </c>
      <c r="E238" s="266">
        <v>0</v>
      </c>
      <c r="F238" s="266">
        <v>0</v>
      </c>
      <c r="G238" s="266">
        <v>0</v>
      </c>
      <c r="H238" s="266">
        <v>0</v>
      </c>
      <c r="I238" s="266">
        <v>0</v>
      </c>
      <c r="J238" s="266">
        <v>0</v>
      </c>
      <c r="K238" s="266">
        <v>0</v>
      </c>
      <c r="L238" s="266">
        <v>0</v>
      </c>
      <c r="M238" s="266">
        <v>1</v>
      </c>
      <c r="N238" s="266">
        <v>0</v>
      </c>
      <c r="O238" s="266">
        <v>0</v>
      </c>
      <c r="P238" s="266">
        <v>1</v>
      </c>
      <c r="Q238" s="266">
        <v>0</v>
      </c>
      <c r="R238" s="266">
        <v>0</v>
      </c>
      <c r="S238" s="266">
        <v>0</v>
      </c>
      <c r="T238" s="268">
        <v>0</v>
      </c>
      <c r="U238" s="259">
        <f t="shared" si="11"/>
        <v>1</v>
      </c>
    </row>
    <row r="239" spans="1:21" x14ac:dyDescent="0.3">
      <c r="A239" s="247" t="str">
        <f t="shared" si="9"/>
        <v>02YP01</v>
      </c>
      <c r="B239" s="248">
        <f t="shared" si="10"/>
        <v>1</v>
      </c>
      <c r="C239" s="263" t="s">
        <v>225</v>
      </c>
      <c r="D239" s="264" t="s">
        <v>210</v>
      </c>
      <c r="E239" s="263">
        <v>0</v>
      </c>
      <c r="F239" s="263">
        <v>0</v>
      </c>
      <c r="G239" s="263">
        <v>2</v>
      </c>
      <c r="H239" s="263">
        <v>2</v>
      </c>
      <c r="I239" s="263">
        <v>0</v>
      </c>
      <c r="J239" s="263">
        <v>0</v>
      </c>
      <c r="K239" s="263">
        <v>0</v>
      </c>
      <c r="L239" s="263">
        <v>0</v>
      </c>
      <c r="M239" s="263">
        <v>0</v>
      </c>
      <c r="N239" s="263">
        <v>0</v>
      </c>
      <c r="O239" s="263">
        <v>0</v>
      </c>
      <c r="P239" s="263">
        <v>0</v>
      </c>
      <c r="Q239" s="263">
        <v>0</v>
      </c>
      <c r="R239" s="263">
        <v>0</v>
      </c>
      <c r="S239" s="263">
        <v>0</v>
      </c>
      <c r="T239" s="265">
        <v>0</v>
      </c>
      <c r="U239" s="259">
        <f t="shared" si="11"/>
        <v>1</v>
      </c>
    </row>
    <row r="240" spans="1:21" x14ac:dyDescent="0.3">
      <c r="A240" s="247" t="str">
        <f t="shared" si="9"/>
        <v>02YP02</v>
      </c>
      <c r="B240" s="248">
        <f t="shared" si="10"/>
        <v>2</v>
      </c>
      <c r="C240" s="263" t="s">
        <v>225</v>
      </c>
      <c r="D240" s="264" t="s">
        <v>222</v>
      </c>
      <c r="E240" s="263">
        <v>0</v>
      </c>
      <c r="F240" s="263">
        <v>0</v>
      </c>
      <c r="G240" s="263">
        <v>1</v>
      </c>
      <c r="H240" s="263">
        <v>1</v>
      </c>
      <c r="I240" s="263">
        <v>0</v>
      </c>
      <c r="J240" s="263">
        <v>0</v>
      </c>
      <c r="K240" s="263">
        <v>0</v>
      </c>
      <c r="L240" s="263">
        <v>0</v>
      </c>
      <c r="M240" s="263">
        <v>0</v>
      </c>
      <c r="N240" s="263">
        <v>0</v>
      </c>
      <c r="O240" s="263">
        <v>0</v>
      </c>
      <c r="P240" s="263">
        <v>0</v>
      </c>
      <c r="Q240" s="263">
        <v>0</v>
      </c>
      <c r="R240" s="263">
        <v>0</v>
      </c>
      <c r="S240" s="263">
        <v>0</v>
      </c>
      <c r="T240" s="265">
        <v>0</v>
      </c>
      <c r="U240" s="259">
        <f t="shared" si="11"/>
        <v>1</v>
      </c>
    </row>
    <row r="241" spans="1:21" x14ac:dyDescent="0.3">
      <c r="A241" s="247" t="str">
        <f t="shared" si="9"/>
        <v>02YR01</v>
      </c>
      <c r="B241" s="248">
        <f t="shared" si="10"/>
        <v>1</v>
      </c>
      <c r="C241" s="266" t="s">
        <v>111</v>
      </c>
      <c r="D241" s="267" t="s">
        <v>110</v>
      </c>
      <c r="E241" s="266">
        <v>21</v>
      </c>
      <c r="F241" s="266">
        <v>0</v>
      </c>
      <c r="G241" s="266">
        <v>0</v>
      </c>
      <c r="H241" s="266">
        <v>21</v>
      </c>
      <c r="I241" s="266">
        <v>11</v>
      </c>
      <c r="J241" s="266">
        <v>0</v>
      </c>
      <c r="K241" s="266">
        <v>0</v>
      </c>
      <c r="L241" s="266">
        <v>11</v>
      </c>
      <c r="M241" s="266">
        <v>13</v>
      </c>
      <c r="N241" s="266">
        <v>0</v>
      </c>
      <c r="O241" s="266">
        <v>0</v>
      </c>
      <c r="P241" s="266">
        <v>13</v>
      </c>
      <c r="Q241" s="266">
        <v>4</v>
      </c>
      <c r="R241" s="266">
        <v>0</v>
      </c>
      <c r="S241" s="266">
        <v>0</v>
      </c>
      <c r="T241" s="268">
        <v>4</v>
      </c>
      <c r="U241" s="259">
        <f t="shared" si="11"/>
        <v>1</v>
      </c>
    </row>
    <row r="242" spans="1:21" x14ac:dyDescent="0.3">
      <c r="A242" s="247" t="str">
        <f t="shared" si="9"/>
        <v>02YR02</v>
      </c>
      <c r="B242" s="248">
        <f t="shared" si="10"/>
        <v>2</v>
      </c>
      <c r="C242" s="266" t="s">
        <v>111</v>
      </c>
      <c r="D242" s="267" t="s">
        <v>120</v>
      </c>
      <c r="E242" s="266">
        <v>0</v>
      </c>
      <c r="F242" s="266">
        <v>0</v>
      </c>
      <c r="G242" s="266">
        <v>0</v>
      </c>
      <c r="H242" s="266">
        <v>0</v>
      </c>
      <c r="I242" s="266">
        <v>0</v>
      </c>
      <c r="J242" s="266">
        <v>0</v>
      </c>
      <c r="K242" s="266">
        <v>0</v>
      </c>
      <c r="L242" s="266">
        <v>0</v>
      </c>
      <c r="M242" s="266">
        <v>0</v>
      </c>
      <c r="N242" s="266">
        <v>0</v>
      </c>
      <c r="O242" s="266">
        <v>0</v>
      </c>
      <c r="P242" s="266">
        <v>0</v>
      </c>
      <c r="Q242" s="266">
        <v>1</v>
      </c>
      <c r="R242" s="266">
        <v>0</v>
      </c>
      <c r="S242" s="266">
        <v>0</v>
      </c>
      <c r="T242" s="268">
        <v>1</v>
      </c>
      <c r="U242" s="259">
        <f t="shared" si="11"/>
        <v>0</v>
      </c>
    </row>
    <row r="243" spans="1:21" x14ac:dyDescent="0.3">
      <c r="A243" s="247" t="str">
        <f t="shared" si="9"/>
        <v>02YR03</v>
      </c>
      <c r="B243" s="248">
        <f t="shared" si="10"/>
        <v>3</v>
      </c>
      <c r="C243" s="263" t="s">
        <v>111</v>
      </c>
      <c r="D243" s="264" t="s">
        <v>134</v>
      </c>
      <c r="E243" s="263">
        <v>0</v>
      </c>
      <c r="F243" s="263">
        <v>0</v>
      </c>
      <c r="G243" s="263">
        <v>0</v>
      </c>
      <c r="H243" s="263">
        <v>0</v>
      </c>
      <c r="I243" s="263">
        <v>0</v>
      </c>
      <c r="J243" s="263">
        <v>0</v>
      </c>
      <c r="K243" s="263">
        <v>0</v>
      </c>
      <c r="L243" s="263">
        <v>0</v>
      </c>
      <c r="M243" s="263">
        <v>1</v>
      </c>
      <c r="N243" s="263">
        <v>0</v>
      </c>
      <c r="O243" s="263">
        <v>0</v>
      </c>
      <c r="P243" s="263">
        <v>1</v>
      </c>
      <c r="Q243" s="263">
        <v>1</v>
      </c>
      <c r="R243" s="263">
        <v>0</v>
      </c>
      <c r="S243" s="263">
        <v>0</v>
      </c>
      <c r="T243" s="265">
        <v>1</v>
      </c>
      <c r="U243" s="259">
        <f t="shared" si="11"/>
        <v>0</v>
      </c>
    </row>
    <row r="244" spans="1:21" x14ac:dyDescent="0.3">
      <c r="A244" s="247" t="str">
        <f t="shared" si="9"/>
        <v>02YT01</v>
      </c>
      <c r="B244" s="248">
        <f t="shared" si="10"/>
        <v>1</v>
      </c>
      <c r="C244" s="266" t="s">
        <v>218</v>
      </c>
      <c r="D244" s="267" t="s">
        <v>206</v>
      </c>
      <c r="E244" s="266">
        <v>0</v>
      </c>
      <c r="F244" s="266">
        <v>1</v>
      </c>
      <c r="G244" s="266">
        <v>0</v>
      </c>
      <c r="H244" s="266">
        <v>1</v>
      </c>
      <c r="I244" s="266">
        <v>0</v>
      </c>
      <c r="J244" s="266">
        <v>0</v>
      </c>
      <c r="K244" s="266">
        <v>0</v>
      </c>
      <c r="L244" s="266">
        <v>0</v>
      </c>
      <c r="M244" s="266">
        <v>0</v>
      </c>
      <c r="N244" s="266">
        <v>0</v>
      </c>
      <c r="O244" s="266">
        <v>0</v>
      </c>
      <c r="P244" s="266">
        <v>0</v>
      </c>
      <c r="Q244" s="266">
        <v>0</v>
      </c>
      <c r="R244" s="266">
        <v>0</v>
      </c>
      <c r="S244" s="266">
        <v>0</v>
      </c>
      <c r="T244" s="268">
        <v>0</v>
      </c>
      <c r="U244" s="259">
        <f t="shared" si="11"/>
        <v>1</v>
      </c>
    </row>
    <row r="245" spans="1:21" x14ac:dyDescent="0.3">
      <c r="A245" s="247" t="str">
        <f t="shared" si="9"/>
        <v>02YT02</v>
      </c>
      <c r="B245" s="248">
        <f t="shared" si="10"/>
        <v>2</v>
      </c>
      <c r="C245" s="266" t="s">
        <v>218</v>
      </c>
      <c r="D245" s="267" t="s">
        <v>215</v>
      </c>
      <c r="E245" s="266">
        <v>0</v>
      </c>
      <c r="F245" s="266">
        <v>1</v>
      </c>
      <c r="G245" s="266">
        <v>0</v>
      </c>
      <c r="H245" s="266">
        <v>1</v>
      </c>
      <c r="I245" s="266">
        <v>0</v>
      </c>
      <c r="J245" s="266">
        <v>0</v>
      </c>
      <c r="K245" s="266">
        <v>0</v>
      </c>
      <c r="L245" s="266">
        <v>0</v>
      </c>
      <c r="M245" s="266">
        <v>0</v>
      </c>
      <c r="N245" s="266">
        <v>0</v>
      </c>
      <c r="O245" s="266">
        <v>0</v>
      </c>
      <c r="P245" s="266">
        <v>0</v>
      </c>
      <c r="Q245" s="266">
        <v>0</v>
      </c>
      <c r="R245" s="266">
        <v>0</v>
      </c>
      <c r="S245" s="266">
        <v>0</v>
      </c>
      <c r="T245" s="268">
        <v>0</v>
      </c>
      <c r="U245" s="259">
        <f t="shared" si="11"/>
        <v>1</v>
      </c>
    </row>
    <row r="246" spans="1:21" x14ac:dyDescent="0.3">
      <c r="A246" s="247" t="str">
        <f t="shared" si="9"/>
        <v>02YT03</v>
      </c>
      <c r="B246" s="248">
        <f t="shared" si="10"/>
        <v>3</v>
      </c>
      <c r="C246" s="266" t="s">
        <v>218</v>
      </c>
      <c r="D246" s="267" t="s">
        <v>222</v>
      </c>
      <c r="E246" s="266">
        <v>0</v>
      </c>
      <c r="F246" s="266">
        <v>2</v>
      </c>
      <c r="G246" s="266">
        <v>0</v>
      </c>
      <c r="H246" s="266">
        <v>2</v>
      </c>
      <c r="I246" s="266">
        <v>0</v>
      </c>
      <c r="J246" s="266">
        <v>0</v>
      </c>
      <c r="K246" s="266">
        <v>0</v>
      </c>
      <c r="L246" s="266">
        <v>0</v>
      </c>
      <c r="M246" s="266">
        <v>0</v>
      </c>
      <c r="N246" s="266">
        <v>0</v>
      </c>
      <c r="O246" s="266">
        <v>0</v>
      </c>
      <c r="P246" s="266">
        <v>0</v>
      </c>
      <c r="Q246" s="266">
        <v>0</v>
      </c>
      <c r="R246" s="266">
        <v>0</v>
      </c>
      <c r="S246" s="266">
        <v>0</v>
      </c>
      <c r="T246" s="268">
        <v>0</v>
      </c>
      <c r="U246" s="259">
        <f t="shared" si="11"/>
        <v>1</v>
      </c>
    </row>
    <row r="247" spans="1:21" x14ac:dyDescent="0.3">
      <c r="A247" s="247" t="str">
        <f t="shared" si="9"/>
        <v>02YT04</v>
      </c>
      <c r="B247" s="248">
        <f t="shared" si="10"/>
        <v>4</v>
      </c>
      <c r="C247" s="263" t="s">
        <v>218</v>
      </c>
      <c r="D247" s="264" t="s">
        <v>231</v>
      </c>
      <c r="E247" s="263">
        <v>0</v>
      </c>
      <c r="F247" s="263">
        <v>0</v>
      </c>
      <c r="G247" s="263">
        <v>0</v>
      </c>
      <c r="H247" s="263">
        <v>0</v>
      </c>
      <c r="I247" s="263">
        <v>0</v>
      </c>
      <c r="J247" s="263">
        <v>0</v>
      </c>
      <c r="K247" s="263">
        <v>0</v>
      </c>
      <c r="L247" s="263">
        <v>0</v>
      </c>
      <c r="M247" s="263">
        <v>0</v>
      </c>
      <c r="N247" s="263">
        <v>0</v>
      </c>
      <c r="O247" s="263">
        <v>0</v>
      </c>
      <c r="P247" s="263">
        <v>0</v>
      </c>
      <c r="Q247" s="263">
        <v>0</v>
      </c>
      <c r="R247" s="263">
        <v>0</v>
      </c>
      <c r="S247" s="263">
        <v>1</v>
      </c>
      <c r="T247" s="265">
        <v>1</v>
      </c>
      <c r="U247" s="259">
        <f t="shared" si="11"/>
        <v>0</v>
      </c>
    </row>
    <row r="248" spans="1:21" x14ac:dyDescent="0.3">
      <c r="A248" s="247" t="str">
        <f t="shared" si="9"/>
        <v>02YT05</v>
      </c>
      <c r="B248" s="248">
        <f t="shared" si="10"/>
        <v>5</v>
      </c>
      <c r="C248" s="266" t="s">
        <v>218</v>
      </c>
      <c r="D248" s="267" t="s">
        <v>235</v>
      </c>
      <c r="E248" s="266">
        <v>0</v>
      </c>
      <c r="F248" s="266">
        <v>0</v>
      </c>
      <c r="G248" s="266">
        <v>1</v>
      </c>
      <c r="H248" s="266">
        <v>1</v>
      </c>
      <c r="I248" s="266">
        <v>0</v>
      </c>
      <c r="J248" s="266">
        <v>0</v>
      </c>
      <c r="K248" s="266">
        <v>0</v>
      </c>
      <c r="L248" s="266">
        <v>0</v>
      </c>
      <c r="M248" s="266">
        <v>0</v>
      </c>
      <c r="N248" s="266">
        <v>0</v>
      </c>
      <c r="O248" s="266">
        <v>0</v>
      </c>
      <c r="P248" s="266">
        <v>0</v>
      </c>
      <c r="Q248" s="266">
        <v>0</v>
      </c>
      <c r="R248" s="266">
        <v>0</v>
      </c>
      <c r="S248" s="266">
        <v>0</v>
      </c>
      <c r="T248" s="268">
        <v>0</v>
      </c>
      <c r="U248" s="259">
        <f t="shared" si="11"/>
        <v>1</v>
      </c>
    </row>
    <row r="249" spans="1:21" x14ac:dyDescent="0.3">
      <c r="A249" s="247" t="str">
        <f t="shared" si="9"/>
        <v>02ZX01</v>
      </c>
      <c r="B249" s="248">
        <f t="shared" si="10"/>
        <v>1</v>
      </c>
      <c r="C249" s="266" t="s">
        <v>347</v>
      </c>
      <c r="D249" s="267" t="s">
        <v>345</v>
      </c>
      <c r="E249" s="266">
        <v>0</v>
      </c>
      <c r="F249" s="266">
        <v>0</v>
      </c>
      <c r="G249" s="266">
        <v>1</v>
      </c>
      <c r="H249" s="266">
        <v>1</v>
      </c>
      <c r="I249" s="266">
        <v>0</v>
      </c>
      <c r="J249" s="266">
        <v>0</v>
      </c>
      <c r="K249" s="266">
        <v>0</v>
      </c>
      <c r="L249" s="266">
        <v>0</v>
      </c>
      <c r="M249" s="266">
        <v>0</v>
      </c>
      <c r="N249" s="266">
        <v>0</v>
      </c>
      <c r="O249" s="266">
        <v>1</v>
      </c>
      <c r="P249" s="266">
        <v>1</v>
      </c>
      <c r="Q249" s="266">
        <v>0</v>
      </c>
      <c r="R249" s="266">
        <v>0</v>
      </c>
      <c r="S249" s="266">
        <v>0</v>
      </c>
      <c r="T249" s="268">
        <v>0</v>
      </c>
      <c r="U249" s="259">
        <f t="shared" si="11"/>
        <v>1</v>
      </c>
    </row>
    <row r="250" spans="1:21" x14ac:dyDescent="0.3">
      <c r="A250" s="247" t="str">
        <f t="shared" si="9"/>
        <v>02ZX02</v>
      </c>
      <c r="B250" s="248">
        <f t="shared" si="10"/>
        <v>2</v>
      </c>
      <c r="C250" s="263" t="s">
        <v>347</v>
      </c>
      <c r="D250" s="264" t="s">
        <v>350</v>
      </c>
      <c r="E250" s="263">
        <v>2</v>
      </c>
      <c r="F250" s="263">
        <v>4</v>
      </c>
      <c r="G250" s="263">
        <v>1</v>
      </c>
      <c r="H250" s="263">
        <v>7</v>
      </c>
      <c r="I250" s="263">
        <v>0</v>
      </c>
      <c r="J250" s="263">
        <v>0</v>
      </c>
      <c r="K250" s="263">
        <v>0</v>
      </c>
      <c r="L250" s="263">
        <v>0</v>
      </c>
      <c r="M250" s="263">
        <v>1</v>
      </c>
      <c r="N250" s="263">
        <v>0</v>
      </c>
      <c r="O250" s="263">
        <v>0</v>
      </c>
      <c r="P250" s="263">
        <v>1</v>
      </c>
      <c r="Q250" s="263">
        <v>0</v>
      </c>
      <c r="R250" s="263">
        <v>0</v>
      </c>
      <c r="S250" s="263">
        <v>0</v>
      </c>
      <c r="T250" s="265">
        <v>0</v>
      </c>
      <c r="U250" s="259">
        <f t="shared" si="11"/>
        <v>1</v>
      </c>
    </row>
    <row r="251" spans="1:21" x14ac:dyDescent="0.3">
      <c r="A251" s="247" t="str">
        <f t="shared" si="9"/>
        <v>02ZX03</v>
      </c>
      <c r="B251" s="248">
        <f t="shared" si="10"/>
        <v>3</v>
      </c>
      <c r="C251" s="266" t="s">
        <v>347</v>
      </c>
      <c r="D251" s="267" t="s">
        <v>370</v>
      </c>
      <c r="E251" s="266">
        <v>1</v>
      </c>
      <c r="F251" s="266">
        <v>1</v>
      </c>
      <c r="G251" s="266">
        <v>0</v>
      </c>
      <c r="H251" s="266">
        <v>2</v>
      </c>
      <c r="I251" s="266">
        <v>0</v>
      </c>
      <c r="J251" s="266">
        <v>0</v>
      </c>
      <c r="K251" s="266">
        <v>0</v>
      </c>
      <c r="L251" s="266">
        <v>0</v>
      </c>
      <c r="M251" s="266">
        <v>0</v>
      </c>
      <c r="N251" s="266">
        <v>0</v>
      </c>
      <c r="O251" s="266">
        <v>0</v>
      </c>
      <c r="P251" s="266">
        <v>0</v>
      </c>
      <c r="Q251" s="266">
        <v>0</v>
      </c>
      <c r="R251" s="266">
        <v>0</v>
      </c>
      <c r="S251" s="266">
        <v>0</v>
      </c>
      <c r="T251" s="268">
        <v>0</v>
      </c>
      <c r="U251" s="259">
        <f t="shared" si="11"/>
        <v>1</v>
      </c>
    </row>
    <row r="252" spans="1:21" x14ac:dyDescent="0.3">
      <c r="A252" s="247" t="str">
        <f t="shared" si="9"/>
        <v>02ZX04</v>
      </c>
      <c r="B252" s="248">
        <f t="shared" si="10"/>
        <v>4</v>
      </c>
      <c r="C252" s="266" t="s">
        <v>347</v>
      </c>
      <c r="D252" s="267" t="s">
        <v>373</v>
      </c>
      <c r="E252" s="266">
        <v>1</v>
      </c>
      <c r="F252" s="266">
        <v>0</v>
      </c>
      <c r="G252" s="266">
        <v>0</v>
      </c>
      <c r="H252" s="266">
        <v>1</v>
      </c>
      <c r="I252" s="266">
        <v>0</v>
      </c>
      <c r="J252" s="266">
        <v>0</v>
      </c>
      <c r="K252" s="266">
        <v>0</v>
      </c>
      <c r="L252" s="266">
        <v>0</v>
      </c>
      <c r="M252" s="266">
        <v>0</v>
      </c>
      <c r="N252" s="266">
        <v>0</v>
      </c>
      <c r="O252" s="266">
        <v>0</v>
      </c>
      <c r="P252" s="266">
        <v>0</v>
      </c>
      <c r="Q252" s="266">
        <v>0</v>
      </c>
      <c r="R252" s="266">
        <v>0</v>
      </c>
      <c r="S252" s="266">
        <v>0</v>
      </c>
      <c r="T252" s="268">
        <v>0</v>
      </c>
      <c r="U252" s="259">
        <f t="shared" si="11"/>
        <v>1</v>
      </c>
    </row>
    <row r="253" spans="1:21" x14ac:dyDescent="0.3">
      <c r="A253" s="247" t="str">
        <f t="shared" si="9"/>
        <v>03AE01</v>
      </c>
      <c r="B253" s="248">
        <f t="shared" si="10"/>
        <v>1</v>
      </c>
      <c r="C253" s="266" t="s">
        <v>439</v>
      </c>
      <c r="D253" s="267" t="s">
        <v>154</v>
      </c>
      <c r="E253" s="266">
        <v>0</v>
      </c>
      <c r="F253" s="266">
        <v>0</v>
      </c>
      <c r="G253" s="266">
        <v>0</v>
      </c>
      <c r="H253" s="266">
        <v>0</v>
      </c>
      <c r="I253" s="266">
        <v>0</v>
      </c>
      <c r="J253" s="266">
        <v>0</v>
      </c>
      <c r="K253" s="266">
        <v>0</v>
      </c>
      <c r="L253" s="266">
        <v>0</v>
      </c>
      <c r="M253" s="266">
        <v>0</v>
      </c>
      <c r="N253" s="266">
        <v>0</v>
      </c>
      <c r="O253" s="266">
        <v>0</v>
      </c>
      <c r="P253" s="266">
        <v>0</v>
      </c>
      <c r="Q253" s="266">
        <v>1</v>
      </c>
      <c r="R253" s="266">
        <v>0</v>
      </c>
      <c r="S253" s="266">
        <v>0</v>
      </c>
      <c r="T253" s="268">
        <v>1</v>
      </c>
      <c r="U253" s="259">
        <f t="shared" si="11"/>
        <v>0</v>
      </c>
    </row>
    <row r="254" spans="1:21" x14ac:dyDescent="0.3">
      <c r="A254" s="247" t="str">
        <f t="shared" si="9"/>
        <v>03AE02</v>
      </c>
      <c r="B254" s="248">
        <f t="shared" si="10"/>
        <v>2</v>
      </c>
      <c r="C254" s="266" t="s">
        <v>439</v>
      </c>
      <c r="D254" s="267" t="s">
        <v>177</v>
      </c>
      <c r="E254" s="266">
        <v>0</v>
      </c>
      <c r="F254" s="266">
        <v>0</v>
      </c>
      <c r="G254" s="266">
        <v>0</v>
      </c>
      <c r="H254" s="266">
        <v>0</v>
      </c>
      <c r="I254" s="266">
        <v>0</v>
      </c>
      <c r="J254" s="266">
        <v>0</v>
      </c>
      <c r="K254" s="266">
        <v>0</v>
      </c>
      <c r="L254" s="266">
        <v>0</v>
      </c>
      <c r="M254" s="266">
        <v>1</v>
      </c>
      <c r="N254" s="266">
        <v>0</v>
      </c>
      <c r="O254" s="266">
        <v>0</v>
      </c>
      <c r="P254" s="266">
        <v>1</v>
      </c>
      <c r="Q254" s="266">
        <v>0</v>
      </c>
      <c r="R254" s="266">
        <v>0</v>
      </c>
      <c r="S254" s="266">
        <v>0</v>
      </c>
      <c r="T254" s="268">
        <v>0</v>
      </c>
      <c r="U254" s="259">
        <f t="shared" si="11"/>
        <v>1</v>
      </c>
    </row>
    <row r="255" spans="1:21" x14ac:dyDescent="0.3">
      <c r="A255" s="247" t="str">
        <f t="shared" si="9"/>
        <v>03AE03</v>
      </c>
      <c r="B255" s="248">
        <f t="shared" si="10"/>
        <v>3</v>
      </c>
      <c r="C255" s="266" t="s">
        <v>439</v>
      </c>
      <c r="D255" s="267" t="s">
        <v>190</v>
      </c>
      <c r="E255" s="266">
        <v>1</v>
      </c>
      <c r="F255" s="266">
        <v>0</v>
      </c>
      <c r="G255" s="266">
        <v>0</v>
      </c>
      <c r="H255" s="266">
        <v>1</v>
      </c>
      <c r="I255" s="266">
        <v>1</v>
      </c>
      <c r="J255" s="266">
        <v>0</v>
      </c>
      <c r="K255" s="266">
        <v>0</v>
      </c>
      <c r="L255" s="266">
        <v>1</v>
      </c>
      <c r="M255" s="266">
        <v>0</v>
      </c>
      <c r="N255" s="266">
        <v>0</v>
      </c>
      <c r="O255" s="266">
        <v>0</v>
      </c>
      <c r="P255" s="266">
        <v>0</v>
      </c>
      <c r="Q255" s="266">
        <v>0</v>
      </c>
      <c r="R255" s="266">
        <v>0</v>
      </c>
      <c r="S255" s="266">
        <v>0</v>
      </c>
      <c r="T255" s="268">
        <v>0</v>
      </c>
      <c r="U255" s="259">
        <f t="shared" si="11"/>
        <v>0</v>
      </c>
    </row>
    <row r="256" spans="1:21" x14ac:dyDescent="0.3">
      <c r="A256" s="247" t="str">
        <f t="shared" si="9"/>
        <v>03AE04</v>
      </c>
      <c r="B256" s="248">
        <f t="shared" si="10"/>
        <v>4</v>
      </c>
      <c r="C256" s="266" t="s">
        <v>439</v>
      </c>
      <c r="D256" s="267" t="s">
        <v>210</v>
      </c>
      <c r="E256" s="266">
        <v>0</v>
      </c>
      <c r="F256" s="266">
        <v>0</v>
      </c>
      <c r="G256" s="266">
        <v>1</v>
      </c>
      <c r="H256" s="266">
        <v>1</v>
      </c>
      <c r="I256" s="266">
        <v>0</v>
      </c>
      <c r="J256" s="266">
        <v>0</v>
      </c>
      <c r="K256" s="266">
        <v>0</v>
      </c>
      <c r="L256" s="266">
        <v>0</v>
      </c>
      <c r="M256" s="266">
        <v>0</v>
      </c>
      <c r="N256" s="266">
        <v>0</v>
      </c>
      <c r="O256" s="266">
        <v>0</v>
      </c>
      <c r="P256" s="266">
        <v>0</v>
      </c>
      <c r="Q256" s="266">
        <v>0</v>
      </c>
      <c r="R256" s="266">
        <v>0</v>
      </c>
      <c r="S256" s="266">
        <v>0</v>
      </c>
      <c r="T256" s="268">
        <v>0</v>
      </c>
      <c r="U256" s="259">
        <f t="shared" si="11"/>
        <v>1</v>
      </c>
    </row>
    <row r="257" spans="1:21" x14ac:dyDescent="0.3">
      <c r="A257" s="247" t="str">
        <f t="shared" si="9"/>
        <v>03AE05</v>
      </c>
      <c r="B257" s="248">
        <f t="shared" si="10"/>
        <v>5</v>
      </c>
      <c r="C257" s="266" t="s">
        <v>439</v>
      </c>
      <c r="D257" s="267" t="s">
        <v>312</v>
      </c>
      <c r="E257" s="266">
        <v>0</v>
      </c>
      <c r="F257" s="266">
        <v>0</v>
      </c>
      <c r="G257" s="266">
        <v>0</v>
      </c>
      <c r="H257" s="266">
        <v>0</v>
      </c>
      <c r="I257" s="266">
        <v>0</v>
      </c>
      <c r="J257" s="266">
        <v>0</v>
      </c>
      <c r="K257" s="266">
        <v>0</v>
      </c>
      <c r="L257" s="266">
        <v>0</v>
      </c>
      <c r="M257" s="266">
        <v>0</v>
      </c>
      <c r="N257" s="266">
        <v>0</v>
      </c>
      <c r="O257" s="266">
        <v>0</v>
      </c>
      <c r="P257" s="266">
        <v>0</v>
      </c>
      <c r="Q257" s="266">
        <v>0</v>
      </c>
      <c r="R257" s="266">
        <v>0</v>
      </c>
      <c r="S257" s="266">
        <v>0</v>
      </c>
      <c r="T257" s="268">
        <v>0</v>
      </c>
      <c r="U257" s="259">
        <f t="shared" si="11"/>
        <v>0</v>
      </c>
    </row>
    <row r="258" spans="1:21" x14ac:dyDescent="0.3">
      <c r="A258" s="247" t="str">
        <f t="shared" si="9"/>
        <v>03IJ01</v>
      </c>
      <c r="B258" s="248">
        <f t="shared" si="10"/>
        <v>1</v>
      </c>
      <c r="C258" s="263" t="s">
        <v>199</v>
      </c>
      <c r="D258" s="264" t="s">
        <v>137</v>
      </c>
      <c r="E258" s="263">
        <v>0</v>
      </c>
      <c r="F258" s="263">
        <v>0</v>
      </c>
      <c r="G258" s="263">
        <v>0</v>
      </c>
      <c r="H258" s="263">
        <v>0</v>
      </c>
      <c r="I258" s="263">
        <v>0</v>
      </c>
      <c r="J258" s="263">
        <v>0</v>
      </c>
      <c r="K258" s="263">
        <v>0</v>
      </c>
      <c r="L258" s="263">
        <v>0</v>
      </c>
      <c r="M258" s="263">
        <v>1</v>
      </c>
      <c r="N258" s="263">
        <v>0</v>
      </c>
      <c r="O258" s="263">
        <v>0</v>
      </c>
      <c r="P258" s="263">
        <v>1</v>
      </c>
      <c r="Q258" s="263">
        <v>0</v>
      </c>
      <c r="R258" s="263">
        <v>0</v>
      </c>
      <c r="S258" s="263">
        <v>0</v>
      </c>
      <c r="T258" s="265">
        <v>0</v>
      </c>
      <c r="U258" s="259">
        <f t="shared" si="11"/>
        <v>1</v>
      </c>
    </row>
    <row r="259" spans="1:21" x14ac:dyDescent="0.3">
      <c r="A259" s="247" t="str">
        <f t="shared" si="9"/>
        <v>03IJ02</v>
      </c>
      <c r="B259" s="248">
        <f t="shared" si="10"/>
        <v>2</v>
      </c>
      <c r="C259" s="263" t="s">
        <v>199</v>
      </c>
      <c r="D259" s="264" t="s">
        <v>172</v>
      </c>
      <c r="E259" s="263">
        <v>0</v>
      </c>
      <c r="F259" s="263">
        <v>0</v>
      </c>
      <c r="G259" s="263">
        <v>0</v>
      </c>
      <c r="H259" s="263">
        <v>0</v>
      </c>
      <c r="I259" s="263">
        <v>0</v>
      </c>
      <c r="J259" s="263">
        <v>0</v>
      </c>
      <c r="K259" s="263">
        <v>0</v>
      </c>
      <c r="L259" s="263">
        <v>0</v>
      </c>
      <c r="M259" s="263">
        <v>1</v>
      </c>
      <c r="N259" s="263">
        <v>0</v>
      </c>
      <c r="O259" s="263">
        <v>0</v>
      </c>
      <c r="P259" s="263">
        <v>1</v>
      </c>
      <c r="Q259" s="263">
        <v>0</v>
      </c>
      <c r="R259" s="263">
        <v>0</v>
      </c>
      <c r="S259" s="263">
        <v>0</v>
      </c>
      <c r="T259" s="265">
        <v>0</v>
      </c>
      <c r="U259" s="259">
        <f t="shared" si="11"/>
        <v>1</v>
      </c>
    </row>
    <row r="260" spans="1:21" x14ac:dyDescent="0.3">
      <c r="A260" s="247" t="str">
        <f t="shared" si="9"/>
        <v>03IJ03</v>
      </c>
      <c r="B260" s="248">
        <f t="shared" si="10"/>
        <v>3</v>
      </c>
      <c r="C260" s="263" t="s">
        <v>199</v>
      </c>
      <c r="D260" s="264" t="s">
        <v>190</v>
      </c>
      <c r="E260" s="263">
        <v>0</v>
      </c>
      <c r="F260" s="263">
        <v>0</v>
      </c>
      <c r="G260" s="263">
        <v>0</v>
      </c>
      <c r="H260" s="263">
        <v>0</v>
      </c>
      <c r="I260" s="263">
        <v>0</v>
      </c>
      <c r="J260" s="263">
        <v>0</v>
      </c>
      <c r="K260" s="263">
        <v>0</v>
      </c>
      <c r="L260" s="263">
        <v>0</v>
      </c>
      <c r="M260" s="263">
        <v>0</v>
      </c>
      <c r="N260" s="263">
        <v>0</v>
      </c>
      <c r="O260" s="263">
        <v>0</v>
      </c>
      <c r="P260" s="263">
        <v>0</v>
      </c>
      <c r="Q260" s="263">
        <v>0</v>
      </c>
      <c r="R260" s="263">
        <v>0</v>
      </c>
      <c r="S260" s="263">
        <v>0</v>
      </c>
      <c r="T260" s="265">
        <v>0</v>
      </c>
      <c r="U260" s="259">
        <f t="shared" si="11"/>
        <v>0</v>
      </c>
    </row>
    <row r="261" spans="1:21" x14ac:dyDescent="0.3">
      <c r="A261" s="247" t="str">
        <f t="shared" si="9"/>
        <v>03IJ04</v>
      </c>
      <c r="B261" s="248">
        <f t="shared" si="10"/>
        <v>4</v>
      </c>
      <c r="C261" s="266" t="s">
        <v>199</v>
      </c>
      <c r="D261" s="267" t="s">
        <v>195</v>
      </c>
      <c r="E261" s="266">
        <v>0</v>
      </c>
      <c r="F261" s="266">
        <v>0</v>
      </c>
      <c r="G261" s="266">
        <v>0</v>
      </c>
      <c r="H261" s="266">
        <v>0</v>
      </c>
      <c r="I261" s="266">
        <v>0</v>
      </c>
      <c r="J261" s="266">
        <v>0</v>
      </c>
      <c r="K261" s="266">
        <v>0</v>
      </c>
      <c r="L261" s="266">
        <v>0</v>
      </c>
      <c r="M261" s="266">
        <v>2</v>
      </c>
      <c r="N261" s="266">
        <v>0</v>
      </c>
      <c r="O261" s="266">
        <v>0</v>
      </c>
      <c r="P261" s="266">
        <v>2</v>
      </c>
      <c r="Q261" s="266">
        <v>0</v>
      </c>
      <c r="R261" s="266">
        <v>0</v>
      </c>
      <c r="S261" s="266">
        <v>0</v>
      </c>
      <c r="T261" s="268">
        <v>0</v>
      </c>
      <c r="U261" s="259">
        <f t="shared" si="11"/>
        <v>1</v>
      </c>
    </row>
    <row r="262" spans="1:21" x14ac:dyDescent="0.3">
      <c r="A262" s="247" t="str">
        <f t="shared" si="9"/>
        <v>03IJ05</v>
      </c>
      <c r="B262" s="248">
        <f t="shared" si="10"/>
        <v>5</v>
      </c>
      <c r="C262" s="266" t="s">
        <v>199</v>
      </c>
      <c r="D262" s="267" t="s">
        <v>200</v>
      </c>
      <c r="E262" s="266">
        <v>0</v>
      </c>
      <c r="F262" s="266">
        <v>0</v>
      </c>
      <c r="G262" s="266">
        <v>0</v>
      </c>
      <c r="H262" s="266">
        <v>0</v>
      </c>
      <c r="I262" s="266">
        <v>0</v>
      </c>
      <c r="J262" s="266">
        <v>0</v>
      </c>
      <c r="K262" s="266">
        <v>0</v>
      </c>
      <c r="L262" s="266">
        <v>0</v>
      </c>
      <c r="M262" s="266">
        <v>0</v>
      </c>
      <c r="N262" s="266">
        <v>0</v>
      </c>
      <c r="O262" s="266">
        <v>0</v>
      </c>
      <c r="P262" s="266">
        <v>0</v>
      </c>
      <c r="Q262" s="266">
        <v>0</v>
      </c>
      <c r="R262" s="266">
        <v>1</v>
      </c>
      <c r="S262" s="266">
        <v>0</v>
      </c>
      <c r="T262" s="268">
        <v>1</v>
      </c>
      <c r="U262" s="259">
        <f t="shared" si="11"/>
        <v>0</v>
      </c>
    </row>
    <row r="263" spans="1:21" x14ac:dyDescent="0.3">
      <c r="A263" s="247" t="str">
        <f t="shared" si="9"/>
        <v>03IJ06</v>
      </c>
      <c r="B263" s="248">
        <f t="shared" si="10"/>
        <v>6</v>
      </c>
      <c r="C263" s="263" t="s">
        <v>199</v>
      </c>
      <c r="D263" s="264" t="s">
        <v>206</v>
      </c>
      <c r="E263" s="263">
        <v>0</v>
      </c>
      <c r="F263" s="263">
        <v>0</v>
      </c>
      <c r="G263" s="263">
        <v>0</v>
      </c>
      <c r="H263" s="263">
        <v>0</v>
      </c>
      <c r="I263" s="263">
        <v>0</v>
      </c>
      <c r="J263" s="263">
        <v>0</v>
      </c>
      <c r="K263" s="263">
        <v>0</v>
      </c>
      <c r="L263" s="263">
        <v>0</v>
      </c>
      <c r="M263" s="263">
        <v>0</v>
      </c>
      <c r="N263" s="263">
        <v>0</v>
      </c>
      <c r="O263" s="263">
        <v>0</v>
      </c>
      <c r="P263" s="263">
        <v>0</v>
      </c>
      <c r="Q263" s="263">
        <v>0</v>
      </c>
      <c r="R263" s="263">
        <v>0</v>
      </c>
      <c r="S263" s="263">
        <v>0</v>
      </c>
      <c r="T263" s="265">
        <v>0</v>
      </c>
      <c r="U263" s="259">
        <f t="shared" si="11"/>
        <v>0</v>
      </c>
    </row>
    <row r="264" spans="1:21" x14ac:dyDescent="0.3">
      <c r="A264" s="247" t="str">
        <f t="shared" si="9"/>
        <v>03IJ07</v>
      </c>
      <c r="B264" s="248">
        <f t="shared" si="10"/>
        <v>7</v>
      </c>
      <c r="C264" s="266" t="s">
        <v>199</v>
      </c>
      <c r="D264" s="267" t="s">
        <v>213</v>
      </c>
      <c r="E264" s="266">
        <v>0</v>
      </c>
      <c r="F264" s="266">
        <v>0</v>
      </c>
      <c r="G264" s="266">
        <v>0</v>
      </c>
      <c r="H264" s="266">
        <v>0</v>
      </c>
      <c r="I264" s="266">
        <v>0</v>
      </c>
      <c r="J264" s="266">
        <v>0</v>
      </c>
      <c r="K264" s="266">
        <v>0</v>
      </c>
      <c r="L264" s="266">
        <v>0</v>
      </c>
      <c r="M264" s="266">
        <v>1</v>
      </c>
      <c r="N264" s="266">
        <v>0</v>
      </c>
      <c r="O264" s="266">
        <v>0</v>
      </c>
      <c r="P264" s="266">
        <v>1</v>
      </c>
      <c r="Q264" s="266">
        <v>1</v>
      </c>
      <c r="R264" s="266">
        <v>0</v>
      </c>
      <c r="S264" s="266">
        <v>0</v>
      </c>
      <c r="T264" s="268">
        <v>1</v>
      </c>
      <c r="U264" s="259">
        <f t="shared" si="11"/>
        <v>0</v>
      </c>
    </row>
    <row r="265" spans="1:21" x14ac:dyDescent="0.3">
      <c r="A265" s="247" t="str">
        <f t="shared" si="9"/>
        <v>03IJ08</v>
      </c>
      <c r="B265" s="248">
        <f t="shared" si="10"/>
        <v>8</v>
      </c>
      <c r="C265" s="266" t="s">
        <v>199</v>
      </c>
      <c r="D265" s="267" t="s">
        <v>262</v>
      </c>
      <c r="E265" s="266">
        <v>0</v>
      </c>
      <c r="F265" s="266">
        <v>0</v>
      </c>
      <c r="G265" s="266">
        <v>0</v>
      </c>
      <c r="H265" s="266">
        <v>0</v>
      </c>
      <c r="I265" s="266">
        <v>0</v>
      </c>
      <c r="J265" s="266">
        <v>0</v>
      </c>
      <c r="K265" s="266">
        <v>0</v>
      </c>
      <c r="L265" s="266">
        <v>0</v>
      </c>
      <c r="M265" s="266">
        <v>0</v>
      </c>
      <c r="N265" s="266">
        <v>0</v>
      </c>
      <c r="O265" s="266">
        <v>0</v>
      </c>
      <c r="P265" s="266">
        <v>0</v>
      </c>
      <c r="Q265" s="266">
        <v>0</v>
      </c>
      <c r="R265" s="266">
        <v>0</v>
      </c>
      <c r="S265" s="266">
        <v>0</v>
      </c>
      <c r="T265" s="268">
        <v>0</v>
      </c>
      <c r="U265" s="259">
        <f t="shared" si="11"/>
        <v>0</v>
      </c>
    </row>
    <row r="266" spans="1:21" x14ac:dyDescent="0.3">
      <c r="A266" s="247" t="str">
        <f t="shared" si="9"/>
        <v>03IJ09</v>
      </c>
      <c r="B266" s="248">
        <f t="shared" si="10"/>
        <v>9</v>
      </c>
      <c r="C266" s="266" t="s">
        <v>199</v>
      </c>
      <c r="D266" s="267" t="s">
        <v>272</v>
      </c>
      <c r="E266" s="266">
        <v>0</v>
      </c>
      <c r="F266" s="266">
        <v>0</v>
      </c>
      <c r="G266" s="266">
        <v>0</v>
      </c>
      <c r="H266" s="266">
        <v>0</v>
      </c>
      <c r="I266" s="266">
        <v>0</v>
      </c>
      <c r="J266" s="266">
        <v>0</v>
      </c>
      <c r="K266" s="266">
        <v>0</v>
      </c>
      <c r="L266" s="266">
        <v>0</v>
      </c>
      <c r="M266" s="266">
        <v>0</v>
      </c>
      <c r="N266" s="266">
        <v>0</v>
      </c>
      <c r="O266" s="266">
        <v>0</v>
      </c>
      <c r="P266" s="266">
        <v>0</v>
      </c>
      <c r="Q266" s="266">
        <v>0</v>
      </c>
      <c r="R266" s="266">
        <v>0</v>
      </c>
      <c r="S266" s="266">
        <v>0</v>
      </c>
      <c r="T266" s="268">
        <v>0</v>
      </c>
      <c r="U266" s="259">
        <f t="shared" si="11"/>
        <v>0</v>
      </c>
    </row>
    <row r="267" spans="1:21" x14ac:dyDescent="0.3">
      <c r="A267" s="247" t="str">
        <f t="shared" ref="A267:A330" si="12">C267&amp;IF(B267&lt;10,"0","")&amp;B267</f>
        <v>03IJ10</v>
      </c>
      <c r="B267" s="248">
        <f t="shared" ref="B267:B330" si="13">IF(C267=C266,B266+1,1)</f>
        <v>10</v>
      </c>
      <c r="C267" s="263" t="s">
        <v>199</v>
      </c>
      <c r="D267" s="264" t="s">
        <v>293</v>
      </c>
      <c r="E267" s="263">
        <v>0</v>
      </c>
      <c r="F267" s="263">
        <v>0</v>
      </c>
      <c r="G267" s="263">
        <v>0</v>
      </c>
      <c r="H267" s="263">
        <v>0</v>
      </c>
      <c r="I267" s="263">
        <v>0</v>
      </c>
      <c r="J267" s="263">
        <v>0</v>
      </c>
      <c r="K267" s="263">
        <v>0</v>
      </c>
      <c r="L267" s="263">
        <v>0</v>
      </c>
      <c r="M267" s="263">
        <v>0</v>
      </c>
      <c r="N267" s="263">
        <v>0</v>
      </c>
      <c r="O267" s="263">
        <v>0</v>
      </c>
      <c r="P267" s="263">
        <v>0</v>
      </c>
      <c r="Q267" s="263">
        <v>1</v>
      </c>
      <c r="R267" s="263">
        <v>0</v>
      </c>
      <c r="S267" s="263">
        <v>0</v>
      </c>
      <c r="T267" s="265">
        <v>1</v>
      </c>
      <c r="U267" s="259">
        <f t="shared" ref="U267:U330" si="14">IF((H267+P267)&gt;(L267+T267),1,0)</f>
        <v>0</v>
      </c>
    </row>
    <row r="268" spans="1:21" x14ac:dyDescent="0.3">
      <c r="A268" s="247" t="str">
        <f t="shared" si="12"/>
        <v>03IJ11</v>
      </c>
      <c r="B268" s="248">
        <f t="shared" si="13"/>
        <v>11</v>
      </c>
      <c r="C268" s="266" t="s">
        <v>199</v>
      </c>
      <c r="D268" s="267" t="s">
        <v>300</v>
      </c>
      <c r="E268" s="266">
        <v>0</v>
      </c>
      <c r="F268" s="266">
        <v>0</v>
      </c>
      <c r="G268" s="266">
        <v>0</v>
      </c>
      <c r="H268" s="266">
        <v>0</v>
      </c>
      <c r="I268" s="266">
        <v>0</v>
      </c>
      <c r="J268" s="266">
        <v>0</v>
      </c>
      <c r="K268" s="266">
        <v>0</v>
      </c>
      <c r="L268" s="266">
        <v>0</v>
      </c>
      <c r="M268" s="266">
        <v>0</v>
      </c>
      <c r="N268" s="266">
        <v>0</v>
      </c>
      <c r="O268" s="266">
        <v>0</v>
      </c>
      <c r="P268" s="266">
        <v>0</v>
      </c>
      <c r="Q268" s="266">
        <v>1</v>
      </c>
      <c r="R268" s="266">
        <v>0</v>
      </c>
      <c r="S268" s="266">
        <v>0</v>
      </c>
      <c r="T268" s="268">
        <v>1</v>
      </c>
      <c r="U268" s="259">
        <f t="shared" si="14"/>
        <v>0</v>
      </c>
    </row>
    <row r="269" spans="1:21" x14ac:dyDescent="0.3">
      <c r="A269" s="247" t="str">
        <f t="shared" si="12"/>
        <v>03ND01</v>
      </c>
      <c r="B269" s="248">
        <f t="shared" si="13"/>
        <v>1</v>
      </c>
      <c r="C269" s="263" t="s">
        <v>219</v>
      </c>
      <c r="D269" s="264" t="s">
        <v>215</v>
      </c>
      <c r="E269" s="263">
        <v>0</v>
      </c>
      <c r="F269" s="263">
        <v>0</v>
      </c>
      <c r="G269" s="263">
        <v>0</v>
      </c>
      <c r="H269" s="263">
        <v>0</v>
      </c>
      <c r="I269" s="263">
        <v>0</v>
      </c>
      <c r="J269" s="263">
        <v>0</v>
      </c>
      <c r="K269" s="263">
        <v>0</v>
      </c>
      <c r="L269" s="263">
        <v>0</v>
      </c>
      <c r="M269" s="263">
        <v>2</v>
      </c>
      <c r="N269" s="263">
        <v>0</v>
      </c>
      <c r="O269" s="263">
        <v>0</v>
      </c>
      <c r="P269" s="263">
        <v>2</v>
      </c>
      <c r="Q269" s="263">
        <v>0</v>
      </c>
      <c r="R269" s="263">
        <v>0</v>
      </c>
      <c r="S269" s="263">
        <v>0</v>
      </c>
      <c r="T269" s="265">
        <v>0</v>
      </c>
      <c r="U269" s="259">
        <f t="shared" si="14"/>
        <v>1</v>
      </c>
    </row>
    <row r="270" spans="1:21" x14ac:dyDescent="0.3">
      <c r="A270" s="247" t="str">
        <f t="shared" si="12"/>
        <v>03ND02</v>
      </c>
      <c r="B270" s="248">
        <f t="shared" si="13"/>
        <v>2</v>
      </c>
      <c r="C270" s="263" t="s">
        <v>219</v>
      </c>
      <c r="D270" s="264" t="s">
        <v>228</v>
      </c>
      <c r="E270" s="263">
        <v>0</v>
      </c>
      <c r="F270" s="263">
        <v>0</v>
      </c>
      <c r="G270" s="263">
        <v>0</v>
      </c>
      <c r="H270" s="263">
        <v>0</v>
      </c>
      <c r="I270" s="263">
        <v>0</v>
      </c>
      <c r="J270" s="263">
        <v>0</v>
      </c>
      <c r="K270" s="263">
        <v>0</v>
      </c>
      <c r="L270" s="263">
        <v>0</v>
      </c>
      <c r="M270" s="263">
        <v>1</v>
      </c>
      <c r="N270" s="263">
        <v>0</v>
      </c>
      <c r="O270" s="263">
        <v>0</v>
      </c>
      <c r="P270" s="263">
        <v>1</v>
      </c>
      <c r="Q270" s="263">
        <v>0</v>
      </c>
      <c r="R270" s="263">
        <v>0</v>
      </c>
      <c r="S270" s="263">
        <v>0</v>
      </c>
      <c r="T270" s="265">
        <v>0</v>
      </c>
      <c r="U270" s="259">
        <f t="shared" si="14"/>
        <v>1</v>
      </c>
    </row>
    <row r="271" spans="1:21" x14ac:dyDescent="0.3">
      <c r="A271" s="247" t="str">
        <f t="shared" si="12"/>
        <v>03ND03</v>
      </c>
      <c r="B271" s="248">
        <f t="shared" si="13"/>
        <v>3</v>
      </c>
      <c r="C271" s="266" t="s">
        <v>219</v>
      </c>
      <c r="D271" s="267" t="s">
        <v>231</v>
      </c>
      <c r="E271" s="266">
        <v>0</v>
      </c>
      <c r="F271" s="266">
        <v>1</v>
      </c>
      <c r="G271" s="266">
        <v>0</v>
      </c>
      <c r="H271" s="266">
        <v>1</v>
      </c>
      <c r="I271" s="266">
        <v>0</v>
      </c>
      <c r="J271" s="266">
        <v>0</v>
      </c>
      <c r="K271" s="266">
        <v>0</v>
      </c>
      <c r="L271" s="266">
        <v>0</v>
      </c>
      <c r="M271" s="266">
        <v>0</v>
      </c>
      <c r="N271" s="266">
        <v>0</v>
      </c>
      <c r="O271" s="266">
        <v>0</v>
      </c>
      <c r="P271" s="266">
        <v>0</v>
      </c>
      <c r="Q271" s="266">
        <v>0</v>
      </c>
      <c r="R271" s="266">
        <v>0</v>
      </c>
      <c r="S271" s="266">
        <v>0</v>
      </c>
      <c r="T271" s="268">
        <v>0</v>
      </c>
      <c r="U271" s="259">
        <f t="shared" si="14"/>
        <v>1</v>
      </c>
    </row>
    <row r="272" spans="1:21" x14ac:dyDescent="0.3">
      <c r="A272" s="247" t="str">
        <f t="shared" si="12"/>
        <v>03PB01</v>
      </c>
      <c r="B272" s="248">
        <f t="shared" si="13"/>
        <v>1</v>
      </c>
      <c r="C272" s="263" t="s">
        <v>126</v>
      </c>
      <c r="D272" s="264" t="s">
        <v>120</v>
      </c>
      <c r="E272" s="263">
        <v>9</v>
      </c>
      <c r="F272" s="263">
        <v>0</v>
      </c>
      <c r="G272" s="263">
        <v>1</v>
      </c>
      <c r="H272" s="263">
        <v>10</v>
      </c>
      <c r="I272" s="263">
        <v>0</v>
      </c>
      <c r="J272" s="263">
        <v>0</v>
      </c>
      <c r="K272" s="263">
        <v>0</v>
      </c>
      <c r="L272" s="263">
        <v>0</v>
      </c>
      <c r="M272" s="263">
        <v>1</v>
      </c>
      <c r="N272" s="263">
        <v>0</v>
      </c>
      <c r="O272" s="263">
        <v>0</v>
      </c>
      <c r="P272" s="263">
        <v>1</v>
      </c>
      <c r="Q272" s="263">
        <v>0</v>
      </c>
      <c r="R272" s="263">
        <v>0</v>
      </c>
      <c r="S272" s="263">
        <v>0</v>
      </c>
      <c r="T272" s="265">
        <v>0</v>
      </c>
      <c r="U272" s="259">
        <f t="shared" si="14"/>
        <v>1</v>
      </c>
    </row>
    <row r="273" spans="1:21" x14ac:dyDescent="0.3">
      <c r="A273" s="247" t="str">
        <f t="shared" si="12"/>
        <v>03RH01</v>
      </c>
      <c r="B273" s="248">
        <f t="shared" si="13"/>
        <v>1</v>
      </c>
      <c r="C273" s="263" t="s">
        <v>173</v>
      </c>
      <c r="D273" s="264" t="s">
        <v>161</v>
      </c>
      <c r="E273" s="263">
        <v>0</v>
      </c>
      <c r="F273" s="263">
        <v>0</v>
      </c>
      <c r="G273" s="263">
        <v>0</v>
      </c>
      <c r="H273" s="263">
        <v>0</v>
      </c>
      <c r="I273" s="263">
        <v>0</v>
      </c>
      <c r="J273" s="263">
        <v>0</v>
      </c>
      <c r="K273" s="263">
        <v>0</v>
      </c>
      <c r="L273" s="263">
        <v>0</v>
      </c>
      <c r="M273" s="263">
        <v>0</v>
      </c>
      <c r="N273" s="263">
        <v>0</v>
      </c>
      <c r="O273" s="263">
        <v>0</v>
      </c>
      <c r="P273" s="263">
        <v>0</v>
      </c>
      <c r="Q273" s="263">
        <v>0</v>
      </c>
      <c r="R273" s="263">
        <v>0</v>
      </c>
      <c r="S273" s="263">
        <v>0</v>
      </c>
      <c r="T273" s="265">
        <v>0</v>
      </c>
      <c r="U273" s="259">
        <f t="shared" si="14"/>
        <v>0</v>
      </c>
    </row>
    <row r="274" spans="1:21" x14ac:dyDescent="0.3">
      <c r="A274" s="247" t="str">
        <f t="shared" si="12"/>
        <v>03RH02</v>
      </c>
      <c r="B274" s="248">
        <f t="shared" si="13"/>
        <v>2</v>
      </c>
      <c r="C274" s="263" t="s">
        <v>173</v>
      </c>
      <c r="D274" s="264" t="s">
        <v>200</v>
      </c>
      <c r="E274" s="263">
        <v>1</v>
      </c>
      <c r="F274" s="263">
        <v>0</v>
      </c>
      <c r="G274" s="263">
        <v>0</v>
      </c>
      <c r="H274" s="263">
        <v>1</v>
      </c>
      <c r="I274" s="263">
        <v>0</v>
      </c>
      <c r="J274" s="263">
        <v>0</v>
      </c>
      <c r="K274" s="263">
        <v>0</v>
      </c>
      <c r="L274" s="263">
        <v>0</v>
      </c>
      <c r="M274" s="263">
        <v>2</v>
      </c>
      <c r="N274" s="263">
        <v>0</v>
      </c>
      <c r="O274" s="263">
        <v>0</v>
      </c>
      <c r="P274" s="263">
        <v>2</v>
      </c>
      <c r="Q274" s="263">
        <v>0</v>
      </c>
      <c r="R274" s="263">
        <v>0</v>
      </c>
      <c r="S274" s="263">
        <v>0</v>
      </c>
      <c r="T274" s="265">
        <v>0</v>
      </c>
      <c r="U274" s="259">
        <f t="shared" si="14"/>
        <v>1</v>
      </c>
    </row>
    <row r="275" spans="1:21" x14ac:dyDescent="0.3">
      <c r="A275" s="247" t="str">
        <f t="shared" si="12"/>
        <v>03RH03</v>
      </c>
      <c r="B275" s="248">
        <f t="shared" si="13"/>
        <v>3</v>
      </c>
      <c r="C275" s="266" t="s">
        <v>173</v>
      </c>
      <c r="D275" s="267" t="s">
        <v>206</v>
      </c>
      <c r="E275" s="266">
        <v>0</v>
      </c>
      <c r="F275" s="266">
        <v>0</v>
      </c>
      <c r="G275" s="266">
        <v>0</v>
      </c>
      <c r="H275" s="266">
        <v>0</v>
      </c>
      <c r="I275" s="266">
        <v>0</v>
      </c>
      <c r="J275" s="266">
        <v>0</v>
      </c>
      <c r="K275" s="266">
        <v>0</v>
      </c>
      <c r="L275" s="266">
        <v>0</v>
      </c>
      <c r="M275" s="266">
        <v>0</v>
      </c>
      <c r="N275" s="266">
        <v>0</v>
      </c>
      <c r="O275" s="266">
        <v>0</v>
      </c>
      <c r="P275" s="266">
        <v>0</v>
      </c>
      <c r="Q275" s="266">
        <v>0</v>
      </c>
      <c r="R275" s="266">
        <v>0</v>
      </c>
      <c r="S275" s="266">
        <v>0</v>
      </c>
      <c r="T275" s="268">
        <v>0</v>
      </c>
      <c r="U275" s="259">
        <f t="shared" si="14"/>
        <v>0</v>
      </c>
    </row>
    <row r="276" spans="1:21" x14ac:dyDescent="0.3">
      <c r="A276" s="247" t="str">
        <f t="shared" si="12"/>
        <v>03RH04</v>
      </c>
      <c r="B276" s="248">
        <f t="shared" si="13"/>
        <v>4</v>
      </c>
      <c r="C276" s="263" t="s">
        <v>173</v>
      </c>
      <c r="D276" s="264" t="s">
        <v>370</v>
      </c>
      <c r="E276" s="263">
        <v>0</v>
      </c>
      <c r="F276" s="263">
        <v>0</v>
      </c>
      <c r="G276" s="263">
        <v>0</v>
      </c>
      <c r="H276" s="263">
        <v>0</v>
      </c>
      <c r="I276" s="263">
        <v>0</v>
      </c>
      <c r="J276" s="263">
        <v>0</v>
      </c>
      <c r="K276" s="263">
        <v>0</v>
      </c>
      <c r="L276" s="263">
        <v>0</v>
      </c>
      <c r="M276" s="263">
        <v>0</v>
      </c>
      <c r="N276" s="263">
        <v>0</v>
      </c>
      <c r="O276" s="263">
        <v>0</v>
      </c>
      <c r="P276" s="263">
        <v>0</v>
      </c>
      <c r="Q276" s="263">
        <v>0</v>
      </c>
      <c r="R276" s="263">
        <v>0</v>
      </c>
      <c r="S276" s="263">
        <v>0</v>
      </c>
      <c r="T276" s="265">
        <v>0</v>
      </c>
      <c r="U276" s="259">
        <f t="shared" si="14"/>
        <v>0</v>
      </c>
    </row>
    <row r="277" spans="1:21" x14ac:dyDescent="0.3">
      <c r="A277" s="247" t="str">
        <f t="shared" si="12"/>
        <v>03XK01</v>
      </c>
      <c r="B277" s="248">
        <f t="shared" si="13"/>
        <v>1</v>
      </c>
      <c r="C277" s="263" t="s">
        <v>351</v>
      </c>
      <c r="D277" s="264" t="s">
        <v>352</v>
      </c>
      <c r="E277" s="263">
        <v>0</v>
      </c>
      <c r="F277" s="263">
        <v>0</v>
      </c>
      <c r="G277" s="263">
        <v>0</v>
      </c>
      <c r="H277" s="263">
        <v>0</v>
      </c>
      <c r="I277" s="263">
        <v>0</v>
      </c>
      <c r="J277" s="263">
        <v>0</v>
      </c>
      <c r="K277" s="263">
        <v>0</v>
      </c>
      <c r="L277" s="263">
        <v>0</v>
      </c>
      <c r="M277" s="263">
        <v>0</v>
      </c>
      <c r="N277" s="263">
        <v>1</v>
      </c>
      <c r="O277" s="263">
        <v>0</v>
      </c>
      <c r="P277" s="263">
        <v>1</v>
      </c>
      <c r="Q277" s="263">
        <v>0</v>
      </c>
      <c r="R277" s="263">
        <v>0</v>
      </c>
      <c r="S277" s="263">
        <v>0</v>
      </c>
      <c r="T277" s="265">
        <v>0</v>
      </c>
      <c r="U277" s="259">
        <f t="shared" si="14"/>
        <v>1</v>
      </c>
    </row>
    <row r="278" spans="1:21" x14ac:dyDescent="0.3">
      <c r="A278" s="247" t="str">
        <f t="shared" si="12"/>
        <v>03XK02</v>
      </c>
      <c r="B278" s="248">
        <f t="shared" si="13"/>
        <v>2</v>
      </c>
      <c r="C278" s="266" t="s">
        <v>351</v>
      </c>
      <c r="D278" s="267" t="s">
        <v>366</v>
      </c>
      <c r="E278" s="266">
        <v>0</v>
      </c>
      <c r="F278" s="266">
        <v>0</v>
      </c>
      <c r="G278" s="266">
        <v>0</v>
      </c>
      <c r="H278" s="266">
        <v>0</v>
      </c>
      <c r="I278" s="266">
        <v>0</v>
      </c>
      <c r="J278" s="266">
        <v>0</v>
      </c>
      <c r="K278" s="266">
        <v>0</v>
      </c>
      <c r="L278" s="266">
        <v>0</v>
      </c>
      <c r="M278" s="266">
        <v>0</v>
      </c>
      <c r="N278" s="266">
        <v>1</v>
      </c>
      <c r="O278" s="266">
        <v>0</v>
      </c>
      <c r="P278" s="266">
        <v>1</v>
      </c>
      <c r="Q278" s="266">
        <v>0</v>
      </c>
      <c r="R278" s="266">
        <v>0</v>
      </c>
      <c r="S278" s="266">
        <v>0</v>
      </c>
      <c r="T278" s="268">
        <v>0</v>
      </c>
      <c r="U278" s="259">
        <f t="shared" si="14"/>
        <v>1</v>
      </c>
    </row>
    <row r="279" spans="1:21" x14ac:dyDescent="0.3">
      <c r="A279" s="247" t="str">
        <f t="shared" si="12"/>
        <v>04AD01</v>
      </c>
      <c r="B279" s="248">
        <f t="shared" si="13"/>
        <v>1</v>
      </c>
      <c r="C279" s="263" t="s">
        <v>295</v>
      </c>
      <c r="D279" s="264" t="s">
        <v>278</v>
      </c>
      <c r="E279" s="263">
        <v>0</v>
      </c>
      <c r="F279" s="263">
        <v>0</v>
      </c>
      <c r="G279" s="263">
        <v>0</v>
      </c>
      <c r="H279" s="263">
        <v>0</v>
      </c>
      <c r="I279" s="263">
        <v>0</v>
      </c>
      <c r="J279" s="263">
        <v>0</v>
      </c>
      <c r="K279" s="263">
        <v>0</v>
      </c>
      <c r="L279" s="263">
        <v>0</v>
      </c>
      <c r="M279" s="263">
        <v>2</v>
      </c>
      <c r="N279" s="263">
        <v>0</v>
      </c>
      <c r="O279" s="263">
        <v>0</v>
      </c>
      <c r="P279" s="263">
        <v>2</v>
      </c>
      <c r="Q279" s="263">
        <v>0</v>
      </c>
      <c r="R279" s="263">
        <v>0</v>
      </c>
      <c r="S279" s="263">
        <v>0</v>
      </c>
      <c r="T279" s="265">
        <v>0</v>
      </c>
      <c r="U279" s="259">
        <f t="shared" si="14"/>
        <v>1</v>
      </c>
    </row>
    <row r="280" spans="1:21" x14ac:dyDescent="0.3">
      <c r="A280" s="247" t="str">
        <f t="shared" si="12"/>
        <v>04AD02</v>
      </c>
      <c r="B280" s="248">
        <f t="shared" si="13"/>
        <v>2</v>
      </c>
      <c r="C280" s="263" t="s">
        <v>295</v>
      </c>
      <c r="D280" s="264" t="s">
        <v>290</v>
      </c>
      <c r="E280" s="263">
        <v>1</v>
      </c>
      <c r="F280" s="263">
        <v>0</v>
      </c>
      <c r="G280" s="263">
        <v>0</v>
      </c>
      <c r="H280" s="263">
        <v>1</v>
      </c>
      <c r="I280" s="263">
        <v>0</v>
      </c>
      <c r="J280" s="263">
        <v>0</v>
      </c>
      <c r="K280" s="263">
        <v>0</v>
      </c>
      <c r="L280" s="263">
        <v>0</v>
      </c>
      <c r="M280" s="263">
        <v>0</v>
      </c>
      <c r="N280" s="263">
        <v>0</v>
      </c>
      <c r="O280" s="263">
        <v>0</v>
      </c>
      <c r="P280" s="263">
        <v>0</v>
      </c>
      <c r="Q280" s="263">
        <v>0</v>
      </c>
      <c r="R280" s="263">
        <v>0</v>
      </c>
      <c r="S280" s="263">
        <v>0</v>
      </c>
      <c r="T280" s="265">
        <v>0</v>
      </c>
      <c r="U280" s="259">
        <f t="shared" si="14"/>
        <v>1</v>
      </c>
    </row>
    <row r="281" spans="1:21" x14ac:dyDescent="0.3">
      <c r="A281" s="247" t="str">
        <f t="shared" si="12"/>
        <v>04AD03</v>
      </c>
      <c r="B281" s="248">
        <f t="shared" si="13"/>
        <v>3</v>
      </c>
      <c r="C281" s="266" t="s">
        <v>295</v>
      </c>
      <c r="D281" s="267" t="s">
        <v>293</v>
      </c>
      <c r="E281" s="266">
        <v>9</v>
      </c>
      <c r="F281" s="266">
        <v>0</v>
      </c>
      <c r="G281" s="266">
        <v>0</v>
      </c>
      <c r="H281" s="266">
        <v>9</v>
      </c>
      <c r="I281" s="266">
        <v>1</v>
      </c>
      <c r="J281" s="266">
        <v>0</v>
      </c>
      <c r="K281" s="266">
        <v>0</v>
      </c>
      <c r="L281" s="266">
        <v>1</v>
      </c>
      <c r="M281" s="266">
        <v>2</v>
      </c>
      <c r="N281" s="266">
        <v>0</v>
      </c>
      <c r="O281" s="266">
        <v>0</v>
      </c>
      <c r="P281" s="266">
        <v>2</v>
      </c>
      <c r="Q281" s="266">
        <v>2</v>
      </c>
      <c r="R281" s="266">
        <v>0</v>
      </c>
      <c r="S281" s="266">
        <v>0</v>
      </c>
      <c r="T281" s="268">
        <v>2</v>
      </c>
      <c r="U281" s="259">
        <f t="shared" si="14"/>
        <v>1</v>
      </c>
    </row>
    <row r="282" spans="1:21" x14ac:dyDescent="0.3">
      <c r="A282" s="247" t="str">
        <f t="shared" si="12"/>
        <v>04AD04</v>
      </c>
      <c r="B282" s="248">
        <f t="shared" si="13"/>
        <v>4</v>
      </c>
      <c r="C282" s="266" t="s">
        <v>295</v>
      </c>
      <c r="D282" s="267" t="s">
        <v>314</v>
      </c>
      <c r="E282" s="266">
        <v>0</v>
      </c>
      <c r="F282" s="266">
        <v>0</v>
      </c>
      <c r="G282" s="266">
        <v>0</v>
      </c>
      <c r="H282" s="266">
        <v>0</v>
      </c>
      <c r="I282" s="266">
        <v>0</v>
      </c>
      <c r="J282" s="266">
        <v>0</v>
      </c>
      <c r="K282" s="266">
        <v>0</v>
      </c>
      <c r="L282" s="266">
        <v>0</v>
      </c>
      <c r="M282" s="266">
        <v>0</v>
      </c>
      <c r="N282" s="266">
        <v>0</v>
      </c>
      <c r="O282" s="266">
        <v>0</v>
      </c>
      <c r="P282" s="266">
        <v>0</v>
      </c>
      <c r="Q282" s="266">
        <v>0</v>
      </c>
      <c r="R282" s="266">
        <v>0</v>
      </c>
      <c r="S282" s="266">
        <v>0</v>
      </c>
      <c r="T282" s="268">
        <v>0</v>
      </c>
      <c r="U282" s="259">
        <f t="shared" si="14"/>
        <v>0</v>
      </c>
    </row>
    <row r="283" spans="1:21" x14ac:dyDescent="0.3">
      <c r="A283" s="247" t="str">
        <f t="shared" si="12"/>
        <v>04AD05</v>
      </c>
      <c r="B283" s="248">
        <f t="shared" si="13"/>
        <v>5</v>
      </c>
      <c r="C283" s="263" t="s">
        <v>295</v>
      </c>
      <c r="D283" s="264" t="s">
        <v>329</v>
      </c>
      <c r="E283" s="263">
        <v>1</v>
      </c>
      <c r="F283" s="263">
        <v>0</v>
      </c>
      <c r="G283" s="263">
        <v>0</v>
      </c>
      <c r="H283" s="263">
        <v>1</v>
      </c>
      <c r="I283" s="263">
        <v>0</v>
      </c>
      <c r="J283" s="263">
        <v>0</v>
      </c>
      <c r="K283" s="263">
        <v>0</v>
      </c>
      <c r="L283" s="263">
        <v>0</v>
      </c>
      <c r="M283" s="263">
        <v>0</v>
      </c>
      <c r="N283" s="263">
        <v>0</v>
      </c>
      <c r="O283" s="263">
        <v>0</v>
      </c>
      <c r="P283" s="263">
        <v>0</v>
      </c>
      <c r="Q283" s="263">
        <v>0</v>
      </c>
      <c r="R283" s="263">
        <v>0</v>
      </c>
      <c r="S283" s="263">
        <v>0</v>
      </c>
      <c r="T283" s="265">
        <v>0</v>
      </c>
      <c r="U283" s="259">
        <f t="shared" si="14"/>
        <v>1</v>
      </c>
    </row>
    <row r="284" spans="1:21" x14ac:dyDescent="0.3">
      <c r="A284" s="247" t="str">
        <f t="shared" si="12"/>
        <v>04AK01</v>
      </c>
      <c r="B284" s="248">
        <f t="shared" si="13"/>
        <v>1</v>
      </c>
      <c r="C284" s="263" t="s">
        <v>102</v>
      </c>
      <c r="D284" s="264" t="s">
        <v>213</v>
      </c>
      <c r="E284" s="263">
        <v>3</v>
      </c>
      <c r="F284" s="263">
        <v>0</v>
      </c>
      <c r="G284" s="263">
        <v>0</v>
      </c>
      <c r="H284" s="263">
        <v>3</v>
      </c>
      <c r="I284" s="263">
        <v>0</v>
      </c>
      <c r="J284" s="263">
        <v>0</v>
      </c>
      <c r="K284" s="263">
        <v>0</v>
      </c>
      <c r="L284" s="263">
        <v>0</v>
      </c>
      <c r="M284" s="263">
        <v>6</v>
      </c>
      <c r="N284" s="263">
        <v>0</v>
      </c>
      <c r="O284" s="263">
        <v>0</v>
      </c>
      <c r="P284" s="263">
        <v>6</v>
      </c>
      <c r="Q284" s="263">
        <v>0</v>
      </c>
      <c r="R284" s="263">
        <v>0</v>
      </c>
      <c r="S284" s="263">
        <v>0</v>
      </c>
      <c r="T284" s="265">
        <v>0</v>
      </c>
      <c r="U284" s="259">
        <f t="shared" si="14"/>
        <v>1</v>
      </c>
    </row>
    <row r="285" spans="1:21" x14ac:dyDescent="0.3">
      <c r="A285" s="247" t="str">
        <f t="shared" si="12"/>
        <v>04AK02</v>
      </c>
      <c r="B285" s="248">
        <f t="shared" si="13"/>
        <v>2</v>
      </c>
      <c r="C285" s="263" t="s">
        <v>102</v>
      </c>
      <c r="D285" s="264" t="s">
        <v>222</v>
      </c>
      <c r="E285" s="263">
        <v>2</v>
      </c>
      <c r="F285" s="263">
        <v>0</v>
      </c>
      <c r="G285" s="263">
        <v>0</v>
      </c>
      <c r="H285" s="263">
        <v>2</v>
      </c>
      <c r="I285" s="263">
        <v>0</v>
      </c>
      <c r="J285" s="263">
        <v>0</v>
      </c>
      <c r="K285" s="263">
        <v>0</v>
      </c>
      <c r="L285" s="263">
        <v>0</v>
      </c>
      <c r="M285" s="263">
        <v>1</v>
      </c>
      <c r="N285" s="263">
        <v>0</v>
      </c>
      <c r="O285" s="263">
        <v>0</v>
      </c>
      <c r="P285" s="263">
        <v>1</v>
      </c>
      <c r="Q285" s="263">
        <v>0</v>
      </c>
      <c r="R285" s="263">
        <v>0</v>
      </c>
      <c r="S285" s="263">
        <v>0</v>
      </c>
      <c r="T285" s="265">
        <v>0</v>
      </c>
      <c r="U285" s="259">
        <f t="shared" si="14"/>
        <v>1</v>
      </c>
    </row>
    <row r="286" spans="1:21" x14ac:dyDescent="0.3">
      <c r="A286" s="247" t="str">
        <f t="shared" si="12"/>
        <v>04AK03</v>
      </c>
      <c r="B286" s="248">
        <f t="shared" si="13"/>
        <v>3</v>
      </c>
      <c r="C286" s="266" t="s">
        <v>102</v>
      </c>
      <c r="D286" s="267" t="s">
        <v>228</v>
      </c>
      <c r="E286" s="266">
        <v>1</v>
      </c>
      <c r="F286" s="266">
        <v>0</v>
      </c>
      <c r="G286" s="266">
        <v>0</v>
      </c>
      <c r="H286" s="266">
        <v>1</v>
      </c>
      <c r="I286" s="266">
        <v>0</v>
      </c>
      <c r="J286" s="266">
        <v>0</v>
      </c>
      <c r="K286" s="266">
        <v>0</v>
      </c>
      <c r="L286" s="266">
        <v>0</v>
      </c>
      <c r="M286" s="266">
        <v>4</v>
      </c>
      <c r="N286" s="266">
        <v>0</v>
      </c>
      <c r="O286" s="266">
        <v>0</v>
      </c>
      <c r="P286" s="266">
        <v>4</v>
      </c>
      <c r="Q286" s="266">
        <v>0</v>
      </c>
      <c r="R286" s="266">
        <v>0</v>
      </c>
      <c r="S286" s="266">
        <v>0</v>
      </c>
      <c r="T286" s="268">
        <v>0</v>
      </c>
      <c r="U286" s="259">
        <f t="shared" si="14"/>
        <v>1</v>
      </c>
    </row>
    <row r="287" spans="1:21" x14ac:dyDescent="0.3">
      <c r="A287" s="247" t="str">
        <f t="shared" si="12"/>
        <v>04AK04</v>
      </c>
      <c r="B287" s="248">
        <f t="shared" si="13"/>
        <v>4</v>
      </c>
      <c r="C287" s="263" t="s">
        <v>102</v>
      </c>
      <c r="D287" s="264" t="s">
        <v>235</v>
      </c>
      <c r="E287" s="263">
        <v>0</v>
      </c>
      <c r="F287" s="263">
        <v>0</v>
      </c>
      <c r="G287" s="263">
        <v>0</v>
      </c>
      <c r="H287" s="263">
        <v>0</v>
      </c>
      <c r="I287" s="263">
        <v>0</v>
      </c>
      <c r="J287" s="263">
        <v>0</v>
      </c>
      <c r="K287" s="263">
        <v>0</v>
      </c>
      <c r="L287" s="263">
        <v>0</v>
      </c>
      <c r="M287" s="263">
        <v>1</v>
      </c>
      <c r="N287" s="263">
        <v>0</v>
      </c>
      <c r="O287" s="263">
        <v>0</v>
      </c>
      <c r="P287" s="263">
        <v>1</v>
      </c>
      <c r="Q287" s="263">
        <v>0</v>
      </c>
      <c r="R287" s="263">
        <v>0</v>
      </c>
      <c r="S287" s="263">
        <v>0</v>
      </c>
      <c r="T287" s="265">
        <v>0</v>
      </c>
      <c r="U287" s="259">
        <f t="shared" si="14"/>
        <v>1</v>
      </c>
    </row>
    <row r="288" spans="1:21" x14ac:dyDescent="0.3">
      <c r="A288" s="247" t="str">
        <f t="shared" si="12"/>
        <v>04BF01</v>
      </c>
      <c r="B288" s="248">
        <f t="shared" si="13"/>
        <v>1</v>
      </c>
      <c r="C288" s="266" t="s">
        <v>220</v>
      </c>
      <c r="D288" s="267" t="s">
        <v>215</v>
      </c>
      <c r="E288" s="266">
        <v>1</v>
      </c>
      <c r="F288" s="266">
        <v>0</v>
      </c>
      <c r="G288" s="266">
        <v>1</v>
      </c>
      <c r="H288" s="266">
        <v>2</v>
      </c>
      <c r="I288" s="266">
        <v>0</v>
      </c>
      <c r="J288" s="266">
        <v>0</v>
      </c>
      <c r="K288" s="266">
        <v>0</v>
      </c>
      <c r="L288" s="266">
        <v>0</v>
      </c>
      <c r="M288" s="266">
        <v>0</v>
      </c>
      <c r="N288" s="266">
        <v>0</v>
      </c>
      <c r="O288" s="266">
        <v>0</v>
      </c>
      <c r="P288" s="266">
        <v>0</v>
      </c>
      <c r="Q288" s="266">
        <v>0</v>
      </c>
      <c r="R288" s="266">
        <v>0</v>
      </c>
      <c r="S288" s="266">
        <v>0</v>
      </c>
      <c r="T288" s="268">
        <v>0</v>
      </c>
      <c r="U288" s="259">
        <f t="shared" si="14"/>
        <v>1</v>
      </c>
    </row>
    <row r="289" spans="1:21" x14ac:dyDescent="0.3">
      <c r="A289" s="247" t="str">
        <f t="shared" si="12"/>
        <v>04BF02</v>
      </c>
      <c r="B289" s="248">
        <f t="shared" si="13"/>
        <v>2</v>
      </c>
      <c r="C289" s="263" t="s">
        <v>220</v>
      </c>
      <c r="D289" s="264" t="s">
        <v>231</v>
      </c>
      <c r="E289" s="263">
        <v>2</v>
      </c>
      <c r="F289" s="263">
        <v>0</v>
      </c>
      <c r="G289" s="263">
        <v>0</v>
      </c>
      <c r="H289" s="263">
        <v>2</v>
      </c>
      <c r="I289" s="263">
        <v>0</v>
      </c>
      <c r="J289" s="263">
        <v>0</v>
      </c>
      <c r="K289" s="263">
        <v>0</v>
      </c>
      <c r="L289" s="263">
        <v>0</v>
      </c>
      <c r="M289" s="263">
        <v>0</v>
      </c>
      <c r="N289" s="263">
        <v>0</v>
      </c>
      <c r="O289" s="263">
        <v>0</v>
      </c>
      <c r="P289" s="263">
        <v>0</v>
      </c>
      <c r="Q289" s="263">
        <v>0</v>
      </c>
      <c r="R289" s="263">
        <v>0</v>
      </c>
      <c r="S289" s="263">
        <v>0</v>
      </c>
      <c r="T289" s="265">
        <v>0</v>
      </c>
      <c r="U289" s="259">
        <f t="shared" si="14"/>
        <v>1</v>
      </c>
    </row>
    <row r="290" spans="1:21" x14ac:dyDescent="0.3">
      <c r="A290" s="247" t="str">
        <f t="shared" si="12"/>
        <v>04BF03</v>
      </c>
      <c r="B290" s="248">
        <f t="shared" si="13"/>
        <v>3</v>
      </c>
      <c r="C290" s="266" t="s">
        <v>220</v>
      </c>
      <c r="D290" s="267" t="s">
        <v>235</v>
      </c>
      <c r="E290" s="266">
        <v>1</v>
      </c>
      <c r="F290" s="266">
        <v>0</v>
      </c>
      <c r="G290" s="266">
        <v>0</v>
      </c>
      <c r="H290" s="266">
        <v>1</v>
      </c>
      <c r="I290" s="266">
        <v>0</v>
      </c>
      <c r="J290" s="266">
        <v>0</v>
      </c>
      <c r="K290" s="266">
        <v>0</v>
      </c>
      <c r="L290" s="266">
        <v>0</v>
      </c>
      <c r="M290" s="266">
        <v>0</v>
      </c>
      <c r="N290" s="266">
        <v>0</v>
      </c>
      <c r="O290" s="266">
        <v>0</v>
      </c>
      <c r="P290" s="266">
        <v>0</v>
      </c>
      <c r="Q290" s="266">
        <v>0</v>
      </c>
      <c r="R290" s="266">
        <v>0</v>
      </c>
      <c r="S290" s="266">
        <v>0</v>
      </c>
      <c r="T290" s="268">
        <v>0</v>
      </c>
      <c r="U290" s="259">
        <f t="shared" si="14"/>
        <v>1</v>
      </c>
    </row>
    <row r="291" spans="1:21" x14ac:dyDescent="0.3">
      <c r="A291" s="247" t="str">
        <f t="shared" si="12"/>
        <v>04EF01</v>
      </c>
      <c r="B291" s="248">
        <f t="shared" si="13"/>
        <v>1</v>
      </c>
      <c r="C291" s="266" t="s">
        <v>313</v>
      </c>
      <c r="D291" s="267" t="s">
        <v>273</v>
      </c>
      <c r="E291" s="266">
        <v>1</v>
      </c>
      <c r="F291" s="266">
        <v>0</v>
      </c>
      <c r="G291" s="266">
        <v>0</v>
      </c>
      <c r="H291" s="266">
        <v>1</v>
      </c>
      <c r="I291" s="266">
        <v>0</v>
      </c>
      <c r="J291" s="266">
        <v>0</v>
      </c>
      <c r="K291" s="266">
        <v>0</v>
      </c>
      <c r="L291" s="266">
        <v>0</v>
      </c>
      <c r="M291" s="266">
        <v>0</v>
      </c>
      <c r="N291" s="266">
        <v>0</v>
      </c>
      <c r="O291" s="266">
        <v>0</v>
      </c>
      <c r="P291" s="266">
        <v>0</v>
      </c>
      <c r="Q291" s="266">
        <v>0</v>
      </c>
      <c r="R291" s="266">
        <v>0</v>
      </c>
      <c r="S291" s="266">
        <v>0</v>
      </c>
      <c r="T291" s="268">
        <v>0</v>
      </c>
      <c r="U291" s="259">
        <f t="shared" si="14"/>
        <v>1</v>
      </c>
    </row>
    <row r="292" spans="1:21" x14ac:dyDescent="0.3">
      <c r="A292" s="247" t="str">
        <f t="shared" si="12"/>
        <v>04EF02</v>
      </c>
      <c r="B292" s="248">
        <f t="shared" si="13"/>
        <v>2</v>
      </c>
      <c r="C292" s="263" t="s">
        <v>313</v>
      </c>
      <c r="D292" s="264" t="s">
        <v>312</v>
      </c>
      <c r="E292" s="263">
        <v>1</v>
      </c>
      <c r="F292" s="263">
        <v>0</v>
      </c>
      <c r="G292" s="263">
        <v>0</v>
      </c>
      <c r="H292" s="263">
        <v>1</v>
      </c>
      <c r="I292" s="263">
        <v>0</v>
      </c>
      <c r="J292" s="263">
        <v>0</v>
      </c>
      <c r="K292" s="263">
        <v>0</v>
      </c>
      <c r="L292" s="263">
        <v>0</v>
      </c>
      <c r="M292" s="263">
        <v>2</v>
      </c>
      <c r="N292" s="263">
        <v>0</v>
      </c>
      <c r="O292" s="263">
        <v>0</v>
      </c>
      <c r="P292" s="263">
        <v>2</v>
      </c>
      <c r="Q292" s="263">
        <v>0</v>
      </c>
      <c r="R292" s="263">
        <v>0</v>
      </c>
      <c r="S292" s="263">
        <v>0</v>
      </c>
      <c r="T292" s="265">
        <v>0</v>
      </c>
      <c r="U292" s="259">
        <f t="shared" si="14"/>
        <v>1</v>
      </c>
    </row>
    <row r="293" spans="1:21" x14ac:dyDescent="0.3">
      <c r="A293" s="247" t="str">
        <f t="shared" si="12"/>
        <v>04EF03</v>
      </c>
      <c r="B293" s="248">
        <f t="shared" si="13"/>
        <v>3</v>
      </c>
      <c r="C293" s="263" t="s">
        <v>313</v>
      </c>
      <c r="D293" s="264" t="s">
        <v>314</v>
      </c>
      <c r="E293" s="263">
        <v>1</v>
      </c>
      <c r="F293" s="263">
        <v>0</v>
      </c>
      <c r="G293" s="263">
        <v>0</v>
      </c>
      <c r="H293" s="263">
        <v>1</v>
      </c>
      <c r="I293" s="263">
        <v>0</v>
      </c>
      <c r="J293" s="263">
        <v>0</v>
      </c>
      <c r="K293" s="263">
        <v>0</v>
      </c>
      <c r="L293" s="263">
        <v>0</v>
      </c>
      <c r="M293" s="263">
        <v>0</v>
      </c>
      <c r="N293" s="263">
        <v>0</v>
      </c>
      <c r="O293" s="263">
        <v>0</v>
      </c>
      <c r="P293" s="263">
        <v>0</v>
      </c>
      <c r="Q293" s="263">
        <v>0</v>
      </c>
      <c r="R293" s="263">
        <v>0</v>
      </c>
      <c r="S293" s="263">
        <v>0</v>
      </c>
      <c r="T293" s="265">
        <v>0</v>
      </c>
      <c r="U293" s="259">
        <f t="shared" si="14"/>
        <v>1</v>
      </c>
    </row>
    <row r="294" spans="1:21" x14ac:dyDescent="0.3">
      <c r="A294" s="247" t="str">
        <f t="shared" si="12"/>
        <v>04EJ01</v>
      </c>
      <c r="B294" s="248">
        <f t="shared" si="13"/>
        <v>1</v>
      </c>
      <c r="C294" s="263" t="s">
        <v>178</v>
      </c>
      <c r="D294" s="264" t="s">
        <v>110</v>
      </c>
      <c r="E294" s="263">
        <v>0</v>
      </c>
      <c r="F294" s="263">
        <v>0</v>
      </c>
      <c r="G294" s="263">
        <v>0</v>
      </c>
      <c r="H294" s="263">
        <v>0</v>
      </c>
      <c r="I294" s="263">
        <v>0</v>
      </c>
      <c r="J294" s="263">
        <v>0</v>
      </c>
      <c r="K294" s="263">
        <v>0</v>
      </c>
      <c r="L294" s="263">
        <v>0</v>
      </c>
      <c r="M294" s="263">
        <v>0</v>
      </c>
      <c r="N294" s="263">
        <v>0</v>
      </c>
      <c r="O294" s="263">
        <v>0</v>
      </c>
      <c r="P294" s="263">
        <v>0</v>
      </c>
      <c r="Q294" s="263">
        <v>0</v>
      </c>
      <c r="R294" s="263">
        <v>0</v>
      </c>
      <c r="S294" s="263">
        <v>0</v>
      </c>
      <c r="T294" s="265">
        <v>0</v>
      </c>
      <c r="U294" s="259">
        <f t="shared" si="14"/>
        <v>0</v>
      </c>
    </row>
    <row r="295" spans="1:21" x14ac:dyDescent="0.3">
      <c r="A295" s="247" t="str">
        <f t="shared" si="12"/>
        <v>04EJ02</v>
      </c>
      <c r="B295" s="248">
        <f t="shared" si="13"/>
        <v>2</v>
      </c>
      <c r="C295" s="263" t="s">
        <v>178</v>
      </c>
      <c r="D295" s="264" t="s">
        <v>154</v>
      </c>
      <c r="E295" s="263">
        <v>1</v>
      </c>
      <c r="F295" s="263">
        <v>0</v>
      </c>
      <c r="G295" s="263">
        <v>0</v>
      </c>
      <c r="H295" s="263">
        <v>1</v>
      </c>
      <c r="I295" s="263">
        <v>0</v>
      </c>
      <c r="J295" s="263">
        <v>0</v>
      </c>
      <c r="K295" s="263">
        <v>0</v>
      </c>
      <c r="L295" s="263">
        <v>0</v>
      </c>
      <c r="M295" s="263">
        <v>1</v>
      </c>
      <c r="N295" s="263">
        <v>0</v>
      </c>
      <c r="O295" s="263">
        <v>0</v>
      </c>
      <c r="P295" s="263">
        <v>1</v>
      </c>
      <c r="Q295" s="263">
        <v>0</v>
      </c>
      <c r="R295" s="263">
        <v>0</v>
      </c>
      <c r="S295" s="263">
        <v>0</v>
      </c>
      <c r="T295" s="265">
        <v>0</v>
      </c>
      <c r="U295" s="259">
        <f t="shared" si="14"/>
        <v>1</v>
      </c>
    </row>
    <row r="296" spans="1:21" x14ac:dyDescent="0.3">
      <c r="A296" s="247" t="str">
        <f t="shared" si="12"/>
        <v>04EJ03</v>
      </c>
      <c r="B296" s="248">
        <f t="shared" si="13"/>
        <v>3</v>
      </c>
      <c r="C296" s="266" t="s">
        <v>178</v>
      </c>
      <c r="D296" s="267" t="s">
        <v>161</v>
      </c>
      <c r="E296" s="266">
        <v>0</v>
      </c>
      <c r="F296" s="266">
        <v>0</v>
      </c>
      <c r="G296" s="266">
        <v>0</v>
      </c>
      <c r="H296" s="266">
        <v>0</v>
      </c>
      <c r="I296" s="266">
        <v>0</v>
      </c>
      <c r="J296" s="266">
        <v>0</v>
      </c>
      <c r="K296" s="266">
        <v>0</v>
      </c>
      <c r="L296" s="266">
        <v>0</v>
      </c>
      <c r="M296" s="266">
        <v>1</v>
      </c>
      <c r="N296" s="266">
        <v>0</v>
      </c>
      <c r="O296" s="266">
        <v>0</v>
      </c>
      <c r="P296" s="266">
        <v>1</v>
      </c>
      <c r="Q296" s="266">
        <v>0</v>
      </c>
      <c r="R296" s="266">
        <v>0</v>
      </c>
      <c r="S296" s="266">
        <v>0</v>
      </c>
      <c r="T296" s="268">
        <v>0</v>
      </c>
      <c r="U296" s="259">
        <f t="shared" si="14"/>
        <v>1</v>
      </c>
    </row>
    <row r="297" spans="1:21" x14ac:dyDescent="0.3">
      <c r="A297" s="247" t="str">
        <f t="shared" si="12"/>
        <v>04EJ04</v>
      </c>
      <c r="B297" s="248">
        <f t="shared" si="13"/>
        <v>4</v>
      </c>
      <c r="C297" s="263" t="s">
        <v>178</v>
      </c>
      <c r="D297" s="264" t="s">
        <v>177</v>
      </c>
      <c r="E297" s="263">
        <v>2</v>
      </c>
      <c r="F297" s="263">
        <v>0</v>
      </c>
      <c r="G297" s="263">
        <v>0</v>
      </c>
      <c r="H297" s="263">
        <v>2</v>
      </c>
      <c r="I297" s="263">
        <v>1</v>
      </c>
      <c r="J297" s="263">
        <v>0</v>
      </c>
      <c r="K297" s="263">
        <v>0</v>
      </c>
      <c r="L297" s="263">
        <v>1</v>
      </c>
      <c r="M297" s="263">
        <v>6</v>
      </c>
      <c r="N297" s="263">
        <v>0</v>
      </c>
      <c r="O297" s="263">
        <v>0</v>
      </c>
      <c r="P297" s="263">
        <v>6</v>
      </c>
      <c r="Q297" s="263">
        <v>1</v>
      </c>
      <c r="R297" s="263">
        <v>0</v>
      </c>
      <c r="S297" s="263">
        <v>0</v>
      </c>
      <c r="T297" s="265">
        <v>1</v>
      </c>
      <c r="U297" s="259">
        <f t="shared" si="14"/>
        <v>1</v>
      </c>
    </row>
    <row r="298" spans="1:21" x14ac:dyDescent="0.3">
      <c r="A298" s="247" t="str">
        <f t="shared" si="12"/>
        <v>04EJ05</v>
      </c>
      <c r="B298" s="248">
        <f t="shared" si="13"/>
        <v>5</v>
      </c>
      <c r="C298" s="266" t="s">
        <v>178</v>
      </c>
      <c r="D298" s="267" t="s">
        <v>182</v>
      </c>
      <c r="E298" s="266">
        <v>3</v>
      </c>
      <c r="F298" s="266">
        <v>0</v>
      </c>
      <c r="G298" s="266">
        <v>0</v>
      </c>
      <c r="H298" s="266">
        <v>3</v>
      </c>
      <c r="I298" s="266">
        <v>1</v>
      </c>
      <c r="J298" s="266">
        <v>0</v>
      </c>
      <c r="K298" s="266">
        <v>0</v>
      </c>
      <c r="L298" s="266">
        <v>1</v>
      </c>
      <c r="M298" s="266">
        <v>8</v>
      </c>
      <c r="N298" s="266">
        <v>0</v>
      </c>
      <c r="O298" s="266">
        <v>0</v>
      </c>
      <c r="P298" s="266">
        <v>8</v>
      </c>
      <c r="Q298" s="266">
        <v>1</v>
      </c>
      <c r="R298" s="266">
        <v>0</v>
      </c>
      <c r="S298" s="266">
        <v>0</v>
      </c>
      <c r="T298" s="268">
        <v>1</v>
      </c>
      <c r="U298" s="259">
        <f t="shared" si="14"/>
        <v>1</v>
      </c>
    </row>
    <row r="299" spans="1:21" x14ac:dyDescent="0.3">
      <c r="A299" s="247" t="str">
        <f t="shared" si="12"/>
        <v>04EJ06</v>
      </c>
      <c r="B299" s="248">
        <f t="shared" si="13"/>
        <v>6</v>
      </c>
      <c r="C299" s="263" t="s">
        <v>178</v>
      </c>
      <c r="D299" s="264" t="s">
        <v>187</v>
      </c>
      <c r="E299" s="263">
        <v>1</v>
      </c>
      <c r="F299" s="263">
        <v>0</v>
      </c>
      <c r="G299" s="263">
        <v>0</v>
      </c>
      <c r="H299" s="263">
        <v>1</v>
      </c>
      <c r="I299" s="263">
        <v>0</v>
      </c>
      <c r="J299" s="263">
        <v>0</v>
      </c>
      <c r="K299" s="263">
        <v>0</v>
      </c>
      <c r="L299" s="263">
        <v>0</v>
      </c>
      <c r="M299" s="263">
        <v>1</v>
      </c>
      <c r="N299" s="263">
        <v>0</v>
      </c>
      <c r="O299" s="263">
        <v>0</v>
      </c>
      <c r="P299" s="263">
        <v>1</v>
      </c>
      <c r="Q299" s="263">
        <v>0</v>
      </c>
      <c r="R299" s="263">
        <v>0</v>
      </c>
      <c r="S299" s="263">
        <v>0</v>
      </c>
      <c r="T299" s="265">
        <v>0</v>
      </c>
      <c r="U299" s="259">
        <f t="shared" si="14"/>
        <v>1</v>
      </c>
    </row>
    <row r="300" spans="1:21" x14ac:dyDescent="0.3">
      <c r="A300" s="247" t="str">
        <f t="shared" si="12"/>
        <v>04EJ07</v>
      </c>
      <c r="B300" s="248">
        <f t="shared" si="13"/>
        <v>7</v>
      </c>
      <c r="C300" s="266" t="s">
        <v>178</v>
      </c>
      <c r="D300" s="267" t="s">
        <v>190</v>
      </c>
      <c r="E300" s="266">
        <v>0</v>
      </c>
      <c r="F300" s="266">
        <v>0</v>
      </c>
      <c r="G300" s="266">
        <v>0</v>
      </c>
      <c r="H300" s="266">
        <v>0</v>
      </c>
      <c r="I300" s="266">
        <v>0</v>
      </c>
      <c r="J300" s="266">
        <v>0</v>
      </c>
      <c r="K300" s="266">
        <v>0</v>
      </c>
      <c r="L300" s="266">
        <v>0</v>
      </c>
      <c r="M300" s="266">
        <v>2</v>
      </c>
      <c r="N300" s="266">
        <v>0</v>
      </c>
      <c r="O300" s="266">
        <v>0</v>
      </c>
      <c r="P300" s="266">
        <v>2</v>
      </c>
      <c r="Q300" s="266">
        <v>0</v>
      </c>
      <c r="R300" s="266">
        <v>0</v>
      </c>
      <c r="S300" s="266">
        <v>0</v>
      </c>
      <c r="T300" s="268">
        <v>0</v>
      </c>
      <c r="U300" s="259">
        <f t="shared" si="14"/>
        <v>1</v>
      </c>
    </row>
    <row r="301" spans="1:21" x14ac:dyDescent="0.3">
      <c r="A301" s="247" t="str">
        <f t="shared" si="12"/>
        <v>04EJ08</v>
      </c>
      <c r="B301" s="248">
        <f t="shared" si="13"/>
        <v>8</v>
      </c>
      <c r="C301" s="263" t="s">
        <v>178</v>
      </c>
      <c r="D301" s="264" t="s">
        <v>195</v>
      </c>
      <c r="E301" s="263">
        <v>0</v>
      </c>
      <c r="F301" s="263">
        <v>0</v>
      </c>
      <c r="G301" s="263">
        <v>0</v>
      </c>
      <c r="H301" s="263">
        <v>0</v>
      </c>
      <c r="I301" s="263">
        <v>0</v>
      </c>
      <c r="J301" s="263">
        <v>0</v>
      </c>
      <c r="K301" s="263">
        <v>0</v>
      </c>
      <c r="L301" s="263">
        <v>0</v>
      </c>
      <c r="M301" s="263">
        <v>2</v>
      </c>
      <c r="N301" s="263">
        <v>0</v>
      </c>
      <c r="O301" s="263">
        <v>0</v>
      </c>
      <c r="P301" s="263">
        <v>2</v>
      </c>
      <c r="Q301" s="263">
        <v>0</v>
      </c>
      <c r="R301" s="263">
        <v>0</v>
      </c>
      <c r="S301" s="263">
        <v>0</v>
      </c>
      <c r="T301" s="265">
        <v>0</v>
      </c>
      <c r="U301" s="259">
        <f t="shared" si="14"/>
        <v>1</v>
      </c>
    </row>
    <row r="302" spans="1:21" x14ac:dyDescent="0.3">
      <c r="A302" s="247" t="str">
        <f t="shared" si="12"/>
        <v>04EJ09</v>
      </c>
      <c r="B302" s="248">
        <f t="shared" si="13"/>
        <v>9</v>
      </c>
      <c r="C302" s="263" t="s">
        <v>178</v>
      </c>
      <c r="D302" s="264" t="s">
        <v>210</v>
      </c>
      <c r="E302" s="263">
        <v>0</v>
      </c>
      <c r="F302" s="263">
        <v>0</v>
      </c>
      <c r="G302" s="263">
        <v>0</v>
      </c>
      <c r="H302" s="263">
        <v>0</v>
      </c>
      <c r="I302" s="263">
        <v>0</v>
      </c>
      <c r="J302" s="263">
        <v>0</v>
      </c>
      <c r="K302" s="263">
        <v>0</v>
      </c>
      <c r="L302" s="263">
        <v>0</v>
      </c>
      <c r="M302" s="263">
        <v>1</v>
      </c>
      <c r="N302" s="263">
        <v>0</v>
      </c>
      <c r="O302" s="263">
        <v>0</v>
      </c>
      <c r="P302" s="263">
        <v>1</v>
      </c>
      <c r="Q302" s="263">
        <v>0</v>
      </c>
      <c r="R302" s="263">
        <v>0</v>
      </c>
      <c r="S302" s="263">
        <v>0</v>
      </c>
      <c r="T302" s="265">
        <v>0</v>
      </c>
      <c r="U302" s="259">
        <f t="shared" si="14"/>
        <v>1</v>
      </c>
    </row>
    <row r="303" spans="1:21" x14ac:dyDescent="0.3">
      <c r="A303" s="247" t="str">
        <f t="shared" si="12"/>
        <v>04EJ10</v>
      </c>
      <c r="B303" s="248">
        <f t="shared" si="13"/>
        <v>10</v>
      </c>
      <c r="C303" s="266" t="s">
        <v>178</v>
      </c>
      <c r="D303" s="267" t="s">
        <v>334</v>
      </c>
      <c r="E303" s="266">
        <v>0</v>
      </c>
      <c r="F303" s="266">
        <v>0</v>
      </c>
      <c r="G303" s="266">
        <v>0</v>
      </c>
      <c r="H303" s="266">
        <v>0</v>
      </c>
      <c r="I303" s="266">
        <v>0</v>
      </c>
      <c r="J303" s="266">
        <v>0</v>
      </c>
      <c r="K303" s="266">
        <v>0</v>
      </c>
      <c r="L303" s="266">
        <v>0</v>
      </c>
      <c r="M303" s="266">
        <v>0</v>
      </c>
      <c r="N303" s="266">
        <v>0</v>
      </c>
      <c r="O303" s="266">
        <v>0</v>
      </c>
      <c r="P303" s="266">
        <v>0</v>
      </c>
      <c r="Q303" s="266">
        <v>1</v>
      </c>
      <c r="R303" s="266">
        <v>0</v>
      </c>
      <c r="S303" s="266">
        <v>0</v>
      </c>
      <c r="T303" s="268">
        <v>1</v>
      </c>
      <c r="U303" s="259">
        <f t="shared" si="14"/>
        <v>0</v>
      </c>
    </row>
    <row r="304" spans="1:21" x14ac:dyDescent="0.3">
      <c r="A304" s="247" t="str">
        <f t="shared" si="12"/>
        <v>04EJ11</v>
      </c>
      <c r="B304" s="248">
        <f t="shared" si="13"/>
        <v>11</v>
      </c>
      <c r="C304" s="263" t="s">
        <v>178</v>
      </c>
      <c r="D304" s="264" t="s">
        <v>362</v>
      </c>
      <c r="E304" s="263">
        <v>0</v>
      </c>
      <c r="F304" s="263">
        <v>0</v>
      </c>
      <c r="G304" s="263">
        <v>0</v>
      </c>
      <c r="H304" s="263">
        <v>0</v>
      </c>
      <c r="I304" s="263">
        <v>0</v>
      </c>
      <c r="J304" s="263">
        <v>0</v>
      </c>
      <c r="K304" s="263">
        <v>0</v>
      </c>
      <c r="L304" s="263">
        <v>0</v>
      </c>
      <c r="M304" s="263">
        <v>0</v>
      </c>
      <c r="N304" s="263">
        <v>0</v>
      </c>
      <c r="O304" s="263">
        <v>0</v>
      </c>
      <c r="P304" s="263">
        <v>0</v>
      </c>
      <c r="Q304" s="263">
        <v>0</v>
      </c>
      <c r="R304" s="263">
        <v>0</v>
      </c>
      <c r="S304" s="263">
        <v>0</v>
      </c>
      <c r="T304" s="265">
        <v>0</v>
      </c>
      <c r="U304" s="259">
        <f t="shared" si="14"/>
        <v>0</v>
      </c>
    </row>
    <row r="305" spans="1:21" x14ac:dyDescent="0.3">
      <c r="A305" s="247" t="str">
        <f t="shared" si="12"/>
        <v>04EJ12</v>
      </c>
      <c r="B305" s="248">
        <f t="shared" si="13"/>
        <v>12</v>
      </c>
      <c r="C305" s="263" t="s">
        <v>178</v>
      </c>
      <c r="D305" s="264" t="s">
        <v>366</v>
      </c>
      <c r="E305" s="263">
        <v>0</v>
      </c>
      <c r="F305" s="263">
        <v>0</v>
      </c>
      <c r="G305" s="263">
        <v>0</v>
      </c>
      <c r="H305" s="263">
        <v>0</v>
      </c>
      <c r="I305" s="263">
        <v>0</v>
      </c>
      <c r="J305" s="263">
        <v>0</v>
      </c>
      <c r="K305" s="263">
        <v>0</v>
      </c>
      <c r="L305" s="263">
        <v>0</v>
      </c>
      <c r="M305" s="263">
        <v>0</v>
      </c>
      <c r="N305" s="263">
        <v>0</v>
      </c>
      <c r="O305" s="263">
        <v>0</v>
      </c>
      <c r="P305" s="263">
        <v>0</v>
      </c>
      <c r="Q305" s="263">
        <v>0</v>
      </c>
      <c r="R305" s="263">
        <v>0</v>
      </c>
      <c r="S305" s="263">
        <v>0</v>
      </c>
      <c r="T305" s="265">
        <v>0</v>
      </c>
      <c r="U305" s="259">
        <f t="shared" si="14"/>
        <v>0</v>
      </c>
    </row>
    <row r="306" spans="1:21" x14ac:dyDescent="0.3">
      <c r="A306" s="247" t="str">
        <f t="shared" si="12"/>
        <v>04EP01</v>
      </c>
      <c r="B306" s="248">
        <f t="shared" si="13"/>
        <v>1</v>
      </c>
      <c r="C306" s="266" t="s">
        <v>204</v>
      </c>
      <c r="D306" s="267" t="s">
        <v>379</v>
      </c>
      <c r="E306" s="266">
        <v>0</v>
      </c>
      <c r="F306" s="266">
        <v>0</v>
      </c>
      <c r="G306" s="266">
        <v>0</v>
      </c>
      <c r="H306" s="266">
        <v>0</v>
      </c>
      <c r="I306" s="266">
        <v>0</v>
      </c>
      <c r="J306" s="266">
        <v>0</v>
      </c>
      <c r="K306" s="266">
        <v>0</v>
      </c>
      <c r="L306" s="266">
        <v>0</v>
      </c>
      <c r="M306" s="266">
        <v>2</v>
      </c>
      <c r="N306" s="266">
        <v>0</v>
      </c>
      <c r="O306" s="266">
        <v>0</v>
      </c>
      <c r="P306" s="266">
        <v>2</v>
      </c>
      <c r="Q306" s="266">
        <v>0</v>
      </c>
      <c r="R306" s="266">
        <v>0</v>
      </c>
      <c r="S306" s="266">
        <v>0</v>
      </c>
      <c r="T306" s="268">
        <v>0</v>
      </c>
      <c r="U306" s="259">
        <f t="shared" si="14"/>
        <v>1</v>
      </c>
    </row>
    <row r="307" spans="1:21" x14ac:dyDescent="0.3">
      <c r="A307" s="247" t="str">
        <f t="shared" si="12"/>
        <v>04EP02</v>
      </c>
      <c r="B307" s="248">
        <f t="shared" si="13"/>
        <v>2</v>
      </c>
      <c r="C307" s="266" t="s">
        <v>204</v>
      </c>
      <c r="D307" s="267" t="s">
        <v>383</v>
      </c>
      <c r="E307" s="266">
        <v>5</v>
      </c>
      <c r="F307" s="266">
        <v>0</v>
      </c>
      <c r="G307" s="266">
        <v>0</v>
      </c>
      <c r="H307" s="266">
        <v>5</v>
      </c>
      <c r="I307" s="266">
        <v>1</v>
      </c>
      <c r="J307" s="266">
        <v>0</v>
      </c>
      <c r="K307" s="266">
        <v>0</v>
      </c>
      <c r="L307" s="266">
        <v>1</v>
      </c>
      <c r="M307" s="266">
        <v>2</v>
      </c>
      <c r="N307" s="266">
        <v>0</v>
      </c>
      <c r="O307" s="266">
        <v>0</v>
      </c>
      <c r="P307" s="266">
        <v>2</v>
      </c>
      <c r="Q307" s="266">
        <v>2</v>
      </c>
      <c r="R307" s="266">
        <v>0</v>
      </c>
      <c r="S307" s="266">
        <v>0</v>
      </c>
      <c r="T307" s="268">
        <v>2</v>
      </c>
      <c r="U307" s="259">
        <f t="shared" si="14"/>
        <v>1</v>
      </c>
    </row>
    <row r="308" spans="1:21" x14ac:dyDescent="0.3">
      <c r="A308" s="247" t="str">
        <f t="shared" si="12"/>
        <v>04EP03</v>
      </c>
      <c r="B308" s="248">
        <f t="shared" si="13"/>
        <v>3</v>
      </c>
      <c r="C308" s="263" t="s">
        <v>204</v>
      </c>
      <c r="D308" s="264" t="s">
        <v>386</v>
      </c>
      <c r="E308" s="263">
        <v>0</v>
      </c>
      <c r="F308" s="263">
        <v>0</v>
      </c>
      <c r="G308" s="263">
        <v>0</v>
      </c>
      <c r="H308" s="263">
        <v>0</v>
      </c>
      <c r="I308" s="263">
        <v>1</v>
      </c>
      <c r="J308" s="263">
        <v>0</v>
      </c>
      <c r="K308" s="263">
        <v>0</v>
      </c>
      <c r="L308" s="263">
        <v>1</v>
      </c>
      <c r="M308" s="263">
        <v>0</v>
      </c>
      <c r="N308" s="263">
        <v>0</v>
      </c>
      <c r="O308" s="263">
        <v>0</v>
      </c>
      <c r="P308" s="263">
        <v>0</v>
      </c>
      <c r="Q308" s="263">
        <v>0</v>
      </c>
      <c r="R308" s="263">
        <v>0</v>
      </c>
      <c r="S308" s="263">
        <v>0</v>
      </c>
      <c r="T308" s="265">
        <v>0</v>
      </c>
      <c r="U308" s="259">
        <f t="shared" si="14"/>
        <v>0</v>
      </c>
    </row>
    <row r="309" spans="1:21" x14ac:dyDescent="0.3">
      <c r="A309" s="247" t="str">
        <f t="shared" si="12"/>
        <v>04EP04</v>
      </c>
      <c r="B309" s="248">
        <f t="shared" si="13"/>
        <v>4</v>
      </c>
      <c r="C309" s="266" t="s">
        <v>204</v>
      </c>
      <c r="D309" s="267" t="s">
        <v>390</v>
      </c>
      <c r="E309" s="266">
        <v>0</v>
      </c>
      <c r="F309" s="266">
        <v>0</v>
      </c>
      <c r="G309" s="266">
        <v>0</v>
      </c>
      <c r="H309" s="266">
        <v>0</v>
      </c>
      <c r="I309" s="266">
        <v>0</v>
      </c>
      <c r="J309" s="266">
        <v>0</v>
      </c>
      <c r="K309" s="266">
        <v>0</v>
      </c>
      <c r="L309" s="266">
        <v>0</v>
      </c>
      <c r="M309" s="266">
        <v>2</v>
      </c>
      <c r="N309" s="266">
        <v>0</v>
      </c>
      <c r="O309" s="266">
        <v>0</v>
      </c>
      <c r="P309" s="266">
        <v>2</v>
      </c>
      <c r="Q309" s="266">
        <v>0</v>
      </c>
      <c r="R309" s="266">
        <v>0</v>
      </c>
      <c r="S309" s="266">
        <v>0</v>
      </c>
      <c r="T309" s="268">
        <v>0</v>
      </c>
      <c r="U309" s="259">
        <f t="shared" si="14"/>
        <v>1</v>
      </c>
    </row>
    <row r="310" spans="1:21" x14ac:dyDescent="0.3">
      <c r="A310" s="247" t="str">
        <f t="shared" si="12"/>
        <v>04EY01</v>
      </c>
      <c r="B310" s="248">
        <f t="shared" si="13"/>
        <v>1</v>
      </c>
      <c r="C310" s="266" t="s">
        <v>103</v>
      </c>
      <c r="D310" s="267" t="s">
        <v>97</v>
      </c>
      <c r="E310" s="266">
        <v>1</v>
      </c>
      <c r="F310" s="266">
        <v>0</v>
      </c>
      <c r="G310" s="266">
        <v>0</v>
      </c>
      <c r="H310" s="266">
        <v>1</v>
      </c>
      <c r="I310" s="266">
        <v>0</v>
      </c>
      <c r="J310" s="266">
        <v>0</v>
      </c>
      <c r="K310" s="266">
        <v>0</v>
      </c>
      <c r="L310" s="266">
        <v>0</v>
      </c>
      <c r="M310" s="266">
        <v>2</v>
      </c>
      <c r="N310" s="266">
        <v>0</v>
      </c>
      <c r="O310" s="266">
        <v>0</v>
      </c>
      <c r="P310" s="266">
        <v>2</v>
      </c>
      <c r="Q310" s="266">
        <v>0</v>
      </c>
      <c r="R310" s="266">
        <v>0</v>
      </c>
      <c r="S310" s="266">
        <v>0</v>
      </c>
      <c r="T310" s="268">
        <v>0</v>
      </c>
      <c r="U310" s="259">
        <f t="shared" si="14"/>
        <v>1</v>
      </c>
    </row>
    <row r="311" spans="1:21" x14ac:dyDescent="0.3">
      <c r="A311" s="247" t="str">
        <f t="shared" si="12"/>
        <v>04EY02</v>
      </c>
      <c r="B311" s="248">
        <f t="shared" si="13"/>
        <v>2</v>
      </c>
      <c r="C311" s="263" t="s">
        <v>103</v>
      </c>
      <c r="D311" s="264" t="s">
        <v>293</v>
      </c>
      <c r="E311" s="263">
        <v>0</v>
      </c>
      <c r="F311" s="263">
        <v>0</v>
      </c>
      <c r="G311" s="263">
        <v>0</v>
      </c>
      <c r="H311" s="263">
        <v>0</v>
      </c>
      <c r="I311" s="263">
        <v>0</v>
      </c>
      <c r="J311" s="263">
        <v>0</v>
      </c>
      <c r="K311" s="263">
        <v>0</v>
      </c>
      <c r="L311" s="263">
        <v>0</v>
      </c>
      <c r="M311" s="263">
        <v>0</v>
      </c>
      <c r="N311" s="263">
        <v>0</v>
      </c>
      <c r="O311" s="263">
        <v>0</v>
      </c>
      <c r="P311" s="263">
        <v>0</v>
      </c>
      <c r="Q311" s="263">
        <v>0</v>
      </c>
      <c r="R311" s="263">
        <v>0</v>
      </c>
      <c r="S311" s="263">
        <v>0</v>
      </c>
      <c r="T311" s="265">
        <v>0</v>
      </c>
      <c r="U311" s="259">
        <f t="shared" si="14"/>
        <v>0</v>
      </c>
    </row>
    <row r="312" spans="1:21" x14ac:dyDescent="0.3">
      <c r="A312" s="247" t="str">
        <f t="shared" si="12"/>
        <v>04EY03</v>
      </c>
      <c r="B312" s="248">
        <f t="shared" si="13"/>
        <v>3</v>
      </c>
      <c r="C312" s="263" t="s">
        <v>103</v>
      </c>
      <c r="D312" s="264" t="s">
        <v>302</v>
      </c>
      <c r="E312" s="263">
        <v>0</v>
      </c>
      <c r="F312" s="263">
        <v>0</v>
      </c>
      <c r="G312" s="263">
        <v>0</v>
      </c>
      <c r="H312" s="263">
        <v>0</v>
      </c>
      <c r="I312" s="263">
        <v>0</v>
      </c>
      <c r="J312" s="263">
        <v>0</v>
      </c>
      <c r="K312" s="263">
        <v>0</v>
      </c>
      <c r="L312" s="263">
        <v>0</v>
      </c>
      <c r="M312" s="263">
        <v>0</v>
      </c>
      <c r="N312" s="263">
        <v>0</v>
      </c>
      <c r="O312" s="263">
        <v>0</v>
      </c>
      <c r="P312" s="263">
        <v>0</v>
      </c>
      <c r="Q312" s="263">
        <v>0</v>
      </c>
      <c r="R312" s="263">
        <v>0</v>
      </c>
      <c r="S312" s="263">
        <v>0</v>
      </c>
      <c r="T312" s="265">
        <v>0</v>
      </c>
      <c r="U312" s="259">
        <f t="shared" si="14"/>
        <v>0</v>
      </c>
    </row>
    <row r="313" spans="1:21" x14ac:dyDescent="0.3">
      <c r="A313" s="247" t="str">
        <f t="shared" si="12"/>
        <v>04EY04</v>
      </c>
      <c r="B313" s="248">
        <f t="shared" si="13"/>
        <v>4</v>
      </c>
      <c r="C313" s="263" t="s">
        <v>103</v>
      </c>
      <c r="D313" s="264" t="s">
        <v>334</v>
      </c>
      <c r="E313" s="263">
        <v>6</v>
      </c>
      <c r="F313" s="263">
        <v>1</v>
      </c>
      <c r="G313" s="263">
        <v>0</v>
      </c>
      <c r="H313" s="263">
        <v>7</v>
      </c>
      <c r="I313" s="263">
        <v>0</v>
      </c>
      <c r="J313" s="263">
        <v>0</v>
      </c>
      <c r="K313" s="263">
        <v>0</v>
      </c>
      <c r="L313" s="263">
        <v>0</v>
      </c>
      <c r="M313" s="263">
        <v>10</v>
      </c>
      <c r="N313" s="263">
        <v>0</v>
      </c>
      <c r="O313" s="263">
        <v>0</v>
      </c>
      <c r="P313" s="263">
        <v>10</v>
      </c>
      <c r="Q313" s="263">
        <v>2</v>
      </c>
      <c r="R313" s="263">
        <v>0</v>
      </c>
      <c r="S313" s="263">
        <v>0</v>
      </c>
      <c r="T313" s="265">
        <v>2</v>
      </c>
      <c r="U313" s="259">
        <f t="shared" si="14"/>
        <v>1</v>
      </c>
    </row>
    <row r="314" spans="1:21" x14ac:dyDescent="0.3">
      <c r="A314" s="247" t="str">
        <f t="shared" si="12"/>
        <v>04EY05</v>
      </c>
      <c r="B314" s="248">
        <f t="shared" si="13"/>
        <v>5</v>
      </c>
      <c r="C314" s="263" t="s">
        <v>103</v>
      </c>
      <c r="D314" s="264" t="s">
        <v>341</v>
      </c>
      <c r="E314" s="263">
        <v>0</v>
      </c>
      <c r="F314" s="263">
        <v>0</v>
      </c>
      <c r="G314" s="263">
        <v>0</v>
      </c>
      <c r="H314" s="263">
        <v>0</v>
      </c>
      <c r="I314" s="263">
        <v>0</v>
      </c>
      <c r="J314" s="263">
        <v>0</v>
      </c>
      <c r="K314" s="263">
        <v>0</v>
      </c>
      <c r="L314" s="263">
        <v>0</v>
      </c>
      <c r="M314" s="263">
        <v>0</v>
      </c>
      <c r="N314" s="263">
        <v>0</v>
      </c>
      <c r="O314" s="263">
        <v>0</v>
      </c>
      <c r="P314" s="263">
        <v>0</v>
      </c>
      <c r="Q314" s="263">
        <v>0</v>
      </c>
      <c r="R314" s="263">
        <v>0</v>
      </c>
      <c r="S314" s="263">
        <v>0</v>
      </c>
      <c r="T314" s="265">
        <v>0</v>
      </c>
      <c r="U314" s="259">
        <f t="shared" si="14"/>
        <v>0</v>
      </c>
    </row>
    <row r="315" spans="1:21" x14ac:dyDescent="0.3">
      <c r="A315" s="247" t="str">
        <f t="shared" si="12"/>
        <v>04GJ01</v>
      </c>
      <c r="B315" s="248">
        <f t="shared" si="13"/>
        <v>1</v>
      </c>
      <c r="C315" s="263" t="s">
        <v>240</v>
      </c>
      <c r="D315" s="264" t="s">
        <v>239</v>
      </c>
      <c r="E315" s="263">
        <v>1</v>
      </c>
      <c r="F315" s="263">
        <v>0</v>
      </c>
      <c r="G315" s="263">
        <v>0</v>
      </c>
      <c r="H315" s="263">
        <v>1</v>
      </c>
      <c r="I315" s="263">
        <v>0</v>
      </c>
      <c r="J315" s="263">
        <v>0</v>
      </c>
      <c r="K315" s="263">
        <v>0</v>
      </c>
      <c r="L315" s="263">
        <v>0</v>
      </c>
      <c r="M315" s="263">
        <v>1</v>
      </c>
      <c r="N315" s="263">
        <v>0</v>
      </c>
      <c r="O315" s="263">
        <v>0</v>
      </c>
      <c r="P315" s="263">
        <v>1</v>
      </c>
      <c r="Q315" s="263">
        <v>1</v>
      </c>
      <c r="R315" s="263">
        <v>0</v>
      </c>
      <c r="S315" s="263">
        <v>1</v>
      </c>
      <c r="T315" s="265">
        <v>2</v>
      </c>
      <c r="U315" s="259">
        <f t="shared" si="14"/>
        <v>0</v>
      </c>
    </row>
    <row r="316" spans="1:21" x14ac:dyDescent="0.3">
      <c r="A316" s="247" t="str">
        <f t="shared" si="12"/>
        <v>04GJ02</v>
      </c>
      <c r="B316" s="248">
        <f t="shared" si="13"/>
        <v>2</v>
      </c>
      <c r="C316" s="263" t="s">
        <v>240</v>
      </c>
      <c r="D316" s="264" t="s">
        <v>242</v>
      </c>
      <c r="E316" s="263">
        <v>0</v>
      </c>
      <c r="F316" s="263">
        <v>0</v>
      </c>
      <c r="G316" s="263">
        <v>0</v>
      </c>
      <c r="H316" s="263">
        <v>0</v>
      </c>
      <c r="I316" s="263">
        <v>0</v>
      </c>
      <c r="J316" s="263">
        <v>0</v>
      </c>
      <c r="K316" s="263">
        <v>0</v>
      </c>
      <c r="L316" s="263">
        <v>0</v>
      </c>
      <c r="M316" s="263">
        <v>0</v>
      </c>
      <c r="N316" s="263">
        <v>0</v>
      </c>
      <c r="O316" s="263">
        <v>0</v>
      </c>
      <c r="P316" s="263">
        <v>0</v>
      </c>
      <c r="Q316" s="263">
        <v>0</v>
      </c>
      <c r="R316" s="263">
        <v>0</v>
      </c>
      <c r="S316" s="263">
        <v>0</v>
      </c>
      <c r="T316" s="265">
        <v>0</v>
      </c>
      <c r="U316" s="259">
        <f t="shared" si="14"/>
        <v>0</v>
      </c>
    </row>
    <row r="317" spans="1:21" x14ac:dyDescent="0.3">
      <c r="A317" s="247" t="str">
        <f t="shared" si="12"/>
        <v>05HJ01</v>
      </c>
      <c r="B317" s="248">
        <f t="shared" si="13"/>
        <v>1</v>
      </c>
      <c r="C317" s="266" t="s">
        <v>367</v>
      </c>
      <c r="D317" s="267" t="s">
        <v>350</v>
      </c>
      <c r="E317" s="266">
        <v>0</v>
      </c>
      <c r="F317" s="266">
        <v>0</v>
      </c>
      <c r="G317" s="266">
        <v>0</v>
      </c>
      <c r="H317" s="266">
        <v>0</v>
      </c>
      <c r="I317" s="266">
        <v>0</v>
      </c>
      <c r="J317" s="266">
        <v>0</v>
      </c>
      <c r="K317" s="266">
        <v>0</v>
      </c>
      <c r="L317" s="266">
        <v>0</v>
      </c>
      <c r="M317" s="266">
        <v>0</v>
      </c>
      <c r="N317" s="266">
        <v>0</v>
      </c>
      <c r="O317" s="266">
        <v>0</v>
      </c>
      <c r="P317" s="266">
        <v>0</v>
      </c>
      <c r="Q317" s="266">
        <v>1</v>
      </c>
      <c r="R317" s="266">
        <v>0</v>
      </c>
      <c r="S317" s="266">
        <v>0</v>
      </c>
      <c r="T317" s="268">
        <v>1</v>
      </c>
      <c r="U317" s="259">
        <f t="shared" si="14"/>
        <v>0</v>
      </c>
    </row>
    <row r="318" spans="1:21" x14ac:dyDescent="0.3">
      <c r="A318" s="247" t="str">
        <f t="shared" si="12"/>
        <v>05HJ02</v>
      </c>
      <c r="B318" s="248">
        <f t="shared" si="13"/>
        <v>2</v>
      </c>
      <c r="C318" s="266" t="s">
        <v>367</v>
      </c>
      <c r="D318" s="267" t="s">
        <v>362</v>
      </c>
      <c r="E318" s="266">
        <v>2</v>
      </c>
      <c r="F318" s="266">
        <v>0</v>
      </c>
      <c r="G318" s="266">
        <v>0</v>
      </c>
      <c r="H318" s="266">
        <v>2</v>
      </c>
      <c r="I318" s="266">
        <v>0</v>
      </c>
      <c r="J318" s="266">
        <v>0</v>
      </c>
      <c r="K318" s="266">
        <v>0</v>
      </c>
      <c r="L318" s="266">
        <v>0</v>
      </c>
      <c r="M318" s="266">
        <v>1</v>
      </c>
      <c r="N318" s="266">
        <v>0</v>
      </c>
      <c r="O318" s="266">
        <v>0</v>
      </c>
      <c r="P318" s="266">
        <v>1</v>
      </c>
      <c r="Q318" s="266">
        <v>0</v>
      </c>
      <c r="R318" s="266">
        <v>0</v>
      </c>
      <c r="S318" s="266">
        <v>0</v>
      </c>
      <c r="T318" s="268">
        <v>0</v>
      </c>
      <c r="U318" s="259">
        <f t="shared" si="14"/>
        <v>1</v>
      </c>
    </row>
    <row r="319" spans="1:21" x14ac:dyDescent="0.3">
      <c r="A319" s="247" t="str">
        <f t="shared" si="12"/>
        <v>05HJ03</v>
      </c>
      <c r="B319" s="248">
        <f t="shared" si="13"/>
        <v>3</v>
      </c>
      <c r="C319" s="266" t="s">
        <v>367</v>
      </c>
      <c r="D319" s="267" t="s">
        <v>366</v>
      </c>
      <c r="E319" s="266">
        <v>3</v>
      </c>
      <c r="F319" s="266">
        <v>0</v>
      </c>
      <c r="G319" s="266">
        <v>0</v>
      </c>
      <c r="H319" s="266">
        <v>3</v>
      </c>
      <c r="I319" s="266">
        <v>0</v>
      </c>
      <c r="J319" s="266">
        <v>0</v>
      </c>
      <c r="K319" s="266">
        <v>0</v>
      </c>
      <c r="L319" s="266">
        <v>0</v>
      </c>
      <c r="M319" s="266">
        <v>3</v>
      </c>
      <c r="N319" s="266">
        <v>0</v>
      </c>
      <c r="O319" s="266">
        <v>0</v>
      </c>
      <c r="P319" s="266">
        <v>3</v>
      </c>
      <c r="Q319" s="266">
        <v>0</v>
      </c>
      <c r="R319" s="266">
        <v>0</v>
      </c>
      <c r="S319" s="266">
        <v>0</v>
      </c>
      <c r="T319" s="268">
        <v>0</v>
      </c>
      <c r="U319" s="259">
        <f t="shared" si="14"/>
        <v>1</v>
      </c>
    </row>
    <row r="320" spans="1:21" x14ac:dyDescent="0.3">
      <c r="A320" s="247" t="str">
        <f t="shared" si="12"/>
        <v>05HJ04</v>
      </c>
      <c r="B320" s="248">
        <f t="shared" si="13"/>
        <v>4</v>
      </c>
      <c r="C320" s="266" t="s">
        <v>367</v>
      </c>
      <c r="D320" s="267" t="s">
        <v>370</v>
      </c>
      <c r="E320" s="266">
        <v>0</v>
      </c>
      <c r="F320" s="266">
        <v>0</v>
      </c>
      <c r="G320" s="266">
        <v>0</v>
      </c>
      <c r="H320" s="266">
        <v>0</v>
      </c>
      <c r="I320" s="266">
        <v>0</v>
      </c>
      <c r="J320" s="266">
        <v>0</v>
      </c>
      <c r="K320" s="266">
        <v>0</v>
      </c>
      <c r="L320" s="266">
        <v>0</v>
      </c>
      <c r="M320" s="266">
        <v>1</v>
      </c>
      <c r="N320" s="266">
        <v>0</v>
      </c>
      <c r="O320" s="266">
        <v>0</v>
      </c>
      <c r="P320" s="266">
        <v>1</v>
      </c>
      <c r="Q320" s="266">
        <v>0</v>
      </c>
      <c r="R320" s="266">
        <v>0</v>
      </c>
      <c r="S320" s="266">
        <v>0</v>
      </c>
      <c r="T320" s="268">
        <v>0</v>
      </c>
      <c r="U320" s="259">
        <f t="shared" si="14"/>
        <v>1</v>
      </c>
    </row>
    <row r="321" spans="1:21" x14ac:dyDescent="0.3">
      <c r="A321" s="247" t="str">
        <f t="shared" si="12"/>
        <v>05HJ05</v>
      </c>
      <c r="B321" s="248">
        <f t="shared" si="13"/>
        <v>5</v>
      </c>
      <c r="C321" s="266" t="s">
        <v>367</v>
      </c>
      <c r="D321" s="267" t="s">
        <v>382</v>
      </c>
      <c r="E321" s="266">
        <v>1</v>
      </c>
      <c r="F321" s="266">
        <v>0</v>
      </c>
      <c r="G321" s="266">
        <v>0</v>
      </c>
      <c r="H321" s="266">
        <v>1</v>
      </c>
      <c r="I321" s="266">
        <v>0</v>
      </c>
      <c r="J321" s="266">
        <v>0</v>
      </c>
      <c r="K321" s="266">
        <v>0</v>
      </c>
      <c r="L321" s="266">
        <v>0</v>
      </c>
      <c r="M321" s="266">
        <v>0</v>
      </c>
      <c r="N321" s="266">
        <v>0</v>
      </c>
      <c r="O321" s="266">
        <v>0</v>
      </c>
      <c r="P321" s="266">
        <v>0</v>
      </c>
      <c r="Q321" s="266">
        <v>0</v>
      </c>
      <c r="R321" s="266">
        <v>0</v>
      </c>
      <c r="S321" s="266">
        <v>0</v>
      </c>
      <c r="T321" s="268">
        <v>0</v>
      </c>
      <c r="U321" s="259">
        <f t="shared" si="14"/>
        <v>1</v>
      </c>
    </row>
    <row r="322" spans="1:21" x14ac:dyDescent="0.3">
      <c r="A322" s="247" t="str">
        <f t="shared" si="12"/>
        <v>05HS01</v>
      </c>
      <c r="B322" s="248">
        <f t="shared" si="13"/>
        <v>1</v>
      </c>
      <c r="C322" s="266" t="s">
        <v>340</v>
      </c>
      <c r="D322" s="267" t="s">
        <v>339</v>
      </c>
      <c r="E322" s="266">
        <v>2</v>
      </c>
      <c r="F322" s="266">
        <v>0</v>
      </c>
      <c r="G322" s="266">
        <v>0</v>
      </c>
      <c r="H322" s="266">
        <v>2</v>
      </c>
      <c r="I322" s="266">
        <v>0</v>
      </c>
      <c r="J322" s="266">
        <v>0</v>
      </c>
      <c r="K322" s="266">
        <v>0</v>
      </c>
      <c r="L322" s="266">
        <v>0</v>
      </c>
      <c r="M322" s="266">
        <v>2</v>
      </c>
      <c r="N322" s="266">
        <v>0</v>
      </c>
      <c r="O322" s="266">
        <v>0</v>
      </c>
      <c r="P322" s="266">
        <v>2</v>
      </c>
      <c r="Q322" s="266">
        <v>0</v>
      </c>
      <c r="R322" s="266">
        <v>0</v>
      </c>
      <c r="S322" s="266">
        <v>0</v>
      </c>
      <c r="T322" s="268">
        <v>0</v>
      </c>
      <c r="U322" s="259">
        <f t="shared" si="14"/>
        <v>1</v>
      </c>
    </row>
    <row r="323" spans="1:21" x14ac:dyDescent="0.3">
      <c r="A323" s="247" t="str">
        <f t="shared" si="12"/>
        <v>05LW01</v>
      </c>
      <c r="B323" s="248">
        <f t="shared" si="13"/>
        <v>1</v>
      </c>
      <c r="C323" s="266" t="s">
        <v>167</v>
      </c>
      <c r="D323" s="267" t="s">
        <v>166</v>
      </c>
      <c r="E323" s="266">
        <v>0</v>
      </c>
      <c r="F323" s="266">
        <v>0</v>
      </c>
      <c r="G323" s="266">
        <v>0</v>
      </c>
      <c r="H323" s="266">
        <v>0</v>
      </c>
      <c r="I323" s="266">
        <v>0</v>
      </c>
      <c r="J323" s="266">
        <v>0</v>
      </c>
      <c r="K323" s="266">
        <v>0</v>
      </c>
      <c r="L323" s="266">
        <v>0</v>
      </c>
      <c r="M323" s="266">
        <v>0</v>
      </c>
      <c r="N323" s="266">
        <v>0</v>
      </c>
      <c r="O323" s="266">
        <v>0</v>
      </c>
      <c r="P323" s="266">
        <v>0</v>
      </c>
      <c r="Q323" s="266">
        <v>0</v>
      </c>
      <c r="R323" s="266">
        <v>0</v>
      </c>
      <c r="S323" s="266">
        <v>0</v>
      </c>
      <c r="T323" s="268">
        <v>0</v>
      </c>
      <c r="U323" s="259">
        <f t="shared" si="14"/>
        <v>0</v>
      </c>
    </row>
    <row r="324" spans="1:21" x14ac:dyDescent="0.3">
      <c r="A324" s="247" t="str">
        <f t="shared" si="12"/>
        <v>05LW02</v>
      </c>
      <c r="B324" s="248">
        <f t="shared" si="13"/>
        <v>2</v>
      </c>
      <c r="C324" s="263" t="s">
        <v>167</v>
      </c>
      <c r="D324" s="264" t="s">
        <v>182</v>
      </c>
      <c r="E324" s="263">
        <v>0</v>
      </c>
      <c r="F324" s="263">
        <v>0</v>
      </c>
      <c r="G324" s="263">
        <v>0</v>
      </c>
      <c r="H324" s="263">
        <v>0</v>
      </c>
      <c r="I324" s="263">
        <v>0</v>
      </c>
      <c r="J324" s="263">
        <v>0</v>
      </c>
      <c r="K324" s="263">
        <v>0</v>
      </c>
      <c r="L324" s="263">
        <v>0</v>
      </c>
      <c r="M324" s="263">
        <v>0</v>
      </c>
      <c r="N324" s="263">
        <v>0</v>
      </c>
      <c r="O324" s="263">
        <v>0</v>
      </c>
      <c r="P324" s="263">
        <v>0</v>
      </c>
      <c r="Q324" s="263">
        <v>0</v>
      </c>
      <c r="R324" s="263">
        <v>1</v>
      </c>
      <c r="S324" s="263">
        <v>0</v>
      </c>
      <c r="T324" s="265">
        <v>1</v>
      </c>
      <c r="U324" s="259">
        <f t="shared" si="14"/>
        <v>0</v>
      </c>
    </row>
    <row r="325" spans="1:21" x14ac:dyDescent="0.3">
      <c r="A325" s="247" t="str">
        <f t="shared" si="12"/>
        <v>05LW03</v>
      </c>
      <c r="B325" s="248">
        <f t="shared" si="13"/>
        <v>3</v>
      </c>
      <c r="C325" s="266" t="s">
        <v>167</v>
      </c>
      <c r="D325" s="267" t="s">
        <v>187</v>
      </c>
      <c r="E325" s="266">
        <v>4</v>
      </c>
      <c r="F325" s="266">
        <v>0</v>
      </c>
      <c r="G325" s="266">
        <v>0</v>
      </c>
      <c r="H325" s="266">
        <v>4</v>
      </c>
      <c r="I325" s="266">
        <v>0</v>
      </c>
      <c r="J325" s="266">
        <v>0</v>
      </c>
      <c r="K325" s="266">
        <v>1</v>
      </c>
      <c r="L325" s="266">
        <v>1</v>
      </c>
      <c r="M325" s="266">
        <v>0</v>
      </c>
      <c r="N325" s="266">
        <v>0</v>
      </c>
      <c r="O325" s="266">
        <v>0</v>
      </c>
      <c r="P325" s="266">
        <v>0</v>
      </c>
      <c r="Q325" s="266">
        <v>0</v>
      </c>
      <c r="R325" s="266">
        <v>0</v>
      </c>
      <c r="S325" s="266">
        <v>0</v>
      </c>
      <c r="T325" s="268">
        <v>0</v>
      </c>
      <c r="U325" s="259">
        <f t="shared" si="14"/>
        <v>1</v>
      </c>
    </row>
    <row r="326" spans="1:21" x14ac:dyDescent="0.3">
      <c r="A326" s="247" t="str">
        <f t="shared" si="12"/>
        <v>05PE01</v>
      </c>
      <c r="B326" s="248">
        <f t="shared" si="13"/>
        <v>1</v>
      </c>
      <c r="C326" s="266" t="s">
        <v>236</v>
      </c>
      <c r="D326" s="267" t="s">
        <v>231</v>
      </c>
      <c r="E326" s="266">
        <v>0</v>
      </c>
      <c r="F326" s="266">
        <v>0</v>
      </c>
      <c r="G326" s="266">
        <v>0</v>
      </c>
      <c r="H326" s="266">
        <v>0</v>
      </c>
      <c r="I326" s="266">
        <v>0</v>
      </c>
      <c r="J326" s="266">
        <v>0</v>
      </c>
      <c r="K326" s="266">
        <v>0</v>
      </c>
      <c r="L326" s="266">
        <v>0</v>
      </c>
      <c r="M326" s="266">
        <v>0</v>
      </c>
      <c r="N326" s="266">
        <v>0</v>
      </c>
      <c r="O326" s="266">
        <v>0</v>
      </c>
      <c r="P326" s="266">
        <v>0</v>
      </c>
      <c r="Q326" s="266">
        <v>0</v>
      </c>
      <c r="R326" s="266">
        <v>0</v>
      </c>
      <c r="S326" s="266">
        <v>0</v>
      </c>
      <c r="T326" s="268">
        <v>0</v>
      </c>
      <c r="U326" s="259">
        <f t="shared" si="14"/>
        <v>0</v>
      </c>
    </row>
    <row r="327" spans="1:21" x14ac:dyDescent="0.3">
      <c r="A327" s="247" t="str">
        <f t="shared" si="12"/>
        <v>05PE02</v>
      </c>
      <c r="B327" s="248">
        <f t="shared" si="13"/>
        <v>2</v>
      </c>
      <c r="C327" s="266" t="s">
        <v>236</v>
      </c>
      <c r="D327" s="267" t="s">
        <v>242</v>
      </c>
      <c r="E327" s="266">
        <v>0</v>
      </c>
      <c r="F327" s="266">
        <v>0</v>
      </c>
      <c r="G327" s="266">
        <v>0</v>
      </c>
      <c r="H327" s="266">
        <v>0</v>
      </c>
      <c r="I327" s="266">
        <v>0</v>
      </c>
      <c r="J327" s="266">
        <v>0</v>
      </c>
      <c r="K327" s="266">
        <v>1</v>
      </c>
      <c r="L327" s="266">
        <v>1</v>
      </c>
      <c r="M327" s="266">
        <v>0</v>
      </c>
      <c r="N327" s="266">
        <v>0</v>
      </c>
      <c r="O327" s="266">
        <v>0</v>
      </c>
      <c r="P327" s="266">
        <v>0</v>
      </c>
      <c r="Q327" s="266">
        <v>0</v>
      </c>
      <c r="R327" s="266">
        <v>0</v>
      </c>
      <c r="S327" s="266">
        <v>0</v>
      </c>
      <c r="T327" s="268">
        <v>0</v>
      </c>
      <c r="U327" s="259">
        <f t="shared" si="14"/>
        <v>0</v>
      </c>
    </row>
    <row r="328" spans="1:21" x14ac:dyDescent="0.3">
      <c r="A328" s="247" t="str">
        <f t="shared" si="12"/>
        <v>05PE03</v>
      </c>
      <c r="B328" s="248">
        <f t="shared" si="13"/>
        <v>3</v>
      </c>
      <c r="C328" s="263" t="s">
        <v>236</v>
      </c>
      <c r="D328" s="264" t="s">
        <v>244</v>
      </c>
      <c r="E328" s="263">
        <v>1</v>
      </c>
      <c r="F328" s="263">
        <v>0</v>
      </c>
      <c r="G328" s="263">
        <v>0</v>
      </c>
      <c r="H328" s="263">
        <v>1</v>
      </c>
      <c r="I328" s="263">
        <v>0</v>
      </c>
      <c r="J328" s="263">
        <v>0</v>
      </c>
      <c r="K328" s="263">
        <v>0</v>
      </c>
      <c r="L328" s="263">
        <v>0</v>
      </c>
      <c r="M328" s="263">
        <v>0</v>
      </c>
      <c r="N328" s="263">
        <v>0</v>
      </c>
      <c r="O328" s="263">
        <v>0</v>
      </c>
      <c r="P328" s="263">
        <v>0</v>
      </c>
      <c r="Q328" s="263">
        <v>0</v>
      </c>
      <c r="R328" s="263">
        <v>0</v>
      </c>
      <c r="S328" s="263">
        <v>0</v>
      </c>
      <c r="T328" s="265">
        <v>0</v>
      </c>
      <c r="U328" s="259">
        <f t="shared" si="14"/>
        <v>1</v>
      </c>
    </row>
    <row r="329" spans="1:21" x14ac:dyDescent="0.3">
      <c r="A329" s="247" t="str">
        <f t="shared" si="12"/>
        <v>05PE04</v>
      </c>
      <c r="B329" s="248">
        <f t="shared" si="13"/>
        <v>4</v>
      </c>
      <c r="C329" s="263" t="s">
        <v>236</v>
      </c>
      <c r="D329" s="264" t="s">
        <v>262</v>
      </c>
      <c r="E329" s="263">
        <v>0</v>
      </c>
      <c r="F329" s="263">
        <v>0</v>
      </c>
      <c r="G329" s="263">
        <v>0</v>
      </c>
      <c r="H329" s="263">
        <v>0</v>
      </c>
      <c r="I329" s="263">
        <v>0</v>
      </c>
      <c r="J329" s="263">
        <v>0</v>
      </c>
      <c r="K329" s="263">
        <v>0</v>
      </c>
      <c r="L329" s="263">
        <v>0</v>
      </c>
      <c r="M329" s="263">
        <v>0</v>
      </c>
      <c r="N329" s="263">
        <v>1</v>
      </c>
      <c r="O329" s="263">
        <v>0</v>
      </c>
      <c r="P329" s="263">
        <v>1</v>
      </c>
      <c r="Q329" s="263">
        <v>0</v>
      </c>
      <c r="R329" s="263">
        <v>0</v>
      </c>
      <c r="S329" s="263">
        <v>0</v>
      </c>
      <c r="T329" s="265">
        <v>0</v>
      </c>
      <c r="U329" s="259">
        <f t="shared" si="14"/>
        <v>1</v>
      </c>
    </row>
    <row r="330" spans="1:21" x14ac:dyDescent="0.3">
      <c r="A330" s="247" t="str">
        <f t="shared" si="12"/>
        <v>05PE05</v>
      </c>
      <c r="B330" s="248">
        <f t="shared" si="13"/>
        <v>5</v>
      </c>
      <c r="C330" s="266" t="s">
        <v>236</v>
      </c>
      <c r="D330" s="267" t="s">
        <v>267</v>
      </c>
      <c r="E330" s="266">
        <v>0</v>
      </c>
      <c r="F330" s="266">
        <v>0</v>
      </c>
      <c r="G330" s="266">
        <v>0</v>
      </c>
      <c r="H330" s="266">
        <v>0</v>
      </c>
      <c r="I330" s="266">
        <v>0</v>
      </c>
      <c r="J330" s="266">
        <v>0</v>
      </c>
      <c r="K330" s="266">
        <v>0</v>
      </c>
      <c r="L330" s="266">
        <v>0</v>
      </c>
      <c r="M330" s="266">
        <v>1</v>
      </c>
      <c r="N330" s="266">
        <v>0</v>
      </c>
      <c r="O330" s="266">
        <v>0</v>
      </c>
      <c r="P330" s="266">
        <v>1</v>
      </c>
      <c r="Q330" s="266">
        <v>0</v>
      </c>
      <c r="R330" s="266">
        <v>0</v>
      </c>
      <c r="S330" s="266">
        <v>0</v>
      </c>
      <c r="T330" s="268">
        <v>0</v>
      </c>
      <c r="U330" s="259">
        <f t="shared" si="14"/>
        <v>1</v>
      </c>
    </row>
    <row r="331" spans="1:21" x14ac:dyDescent="0.3">
      <c r="A331" s="247" t="str">
        <f t="shared" ref="A331:A394" si="15">C331&amp;IF(B331&lt;10,"0","")&amp;B331</f>
        <v>05PE06</v>
      </c>
      <c r="B331" s="248">
        <f t="shared" ref="B331:B394" si="16">IF(C331=C330,B330+1,1)</f>
        <v>6</v>
      </c>
      <c r="C331" s="266" t="s">
        <v>236</v>
      </c>
      <c r="D331" s="267" t="s">
        <v>271</v>
      </c>
      <c r="E331" s="266">
        <v>1</v>
      </c>
      <c r="F331" s="266">
        <v>0</v>
      </c>
      <c r="G331" s="266">
        <v>0</v>
      </c>
      <c r="H331" s="266">
        <v>1</v>
      </c>
      <c r="I331" s="266">
        <v>0</v>
      </c>
      <c r="J331" s="266">
        <v>0</v>
      </c>
      <c r="K331" s="266">
        <v>0</v>
      </c>
      <c r="L331" s="266">
        <v>0</v>
      </c>
      <c r="M331" s="266">
        <v>1</v>
      </c>
      <c r="N331" s="266">
        <v>0</v>
      </c>
      <c r="O331" s="266">
        <v>0</v>
      </c>
      <c r="P331" s="266">
        <v>1</v>
      </c>
      <c r="Q331" s="266">
        <v>0</v>
      </c>
      <c r="R331" s="266">
        <v>0</v>
      </c>
      <c r="S331" s="266">
        <v>0</v>
      </c>
      <c r="T331" s="268">
        <v>0</v>
      </c>
      <c r="U331" s="259">
        <f t="shared" ref="U331:U394" si="17">IF((H331+P331)&gt;(L331+T331),1,0)</f>
        <v>1</v>
      </c>
    </row>
    <row r="332" spans="1:21" x14ac:dyDescent="0.3">
      <c r="A332" s="247" t="str">
        <f t="shared" si="15"/>
        <v>05PZ01</v>
      </c>
      <c r="B332" s="248">
        <f t="shared" si="16"/>
        <v>1</v>
      </c>
      <c r="C332" s="263" t="s">
        <v>163</v>
      </c>
      <c r="D332" s="264" t="s">
        <v>161</v>
      </c>
      <c r="E332" s="263">
        <v>7</v>
      </c>
      <c r="F332" s="263">
        <v>1</v>
      </c>
      <c r="G332" s="263">
        <v>0</v>
      </c>
      <c r="H332" s="263">
        <v>8</v>
      </c>
      <c r="I332" s="263">
        <v>0</v>
      </c>
      <c r="J332" s="263">
        <v>0</v>
      </c>
      <c r="K332" s="263">
        <v>0</v>
      </c>
      <c r="L332" s="263">
        <v>0</v>
      </c>
      <c r="M332" s="263">
        <v>8</v>
      </c>
      <c r="N332" s="263">
        <v>0</v>
      </c>
      <c r="O332" s="263">
        <v>0</v>
      </c>
      <c r="P332" s="263">
        <v>8</v>
      </c>
      <c r="Q332" s="263">
        <v>0</v>
      </c>
      <c r="R332" s="263">
        <v>0</v>
      </c>
      <c r="S332" s="263">
        <v>0</v>
      </c>
      <c r="T332" s="265">
        <v>0</v>
      </c>
      <c r="U332" s="259">
        <f t="shared" si="17"/>
        <v>1</v>
      </c>
    </row>
    <row r="333" spans="1:21" x14ac:dyDescent="0.3">
      <c r="A333" s="247" t="str">
        <f t="shared" si="15"/>
        <v>05PZ02</v>
      </c>
      <c r="B333" s="248">
        <f t="shared" si="16"/>
        <v>2</v>
      </c>
      <c r="C333" s="266" t="s">
        <v>163</v>
      </c>
      <c r="D333" s="267" t="s">
        <v>172</v>
      </c>
      <c r="E333" s="266">
        <v>0</v>
      </c>
      <c r="F333" s="266">
        <v>0</v>
      </c>
      <c r="G333" s="266">
        <v>0</v>
      </c>
      <c r="H333" s="266">
        <v>0</v>
      </c>
      <c r="I333" s="266">
        <v>0</v>
      </c>
      <c r="J333" s="266">
        <v>0</v>
      </c>
      <c r="K333" s="266">
        <v>0</v>
      </c>
      <c r="L333" s="266">
        <v>0</v>
      </c>
      <c r="M333" s="266">
        <v>1</v>
      </c>
      <c r="N333" s="266">
        <v>0</v>
      </c>
      <c r="O333" s="266">
        <v>0</v>
      </c>
      <c r="P333" s="266">
        <v>1</v>
      </c>
      <c r="Q333" s="266">
        <v>0</v>
      </c>
      <c r="R333" s="266">
        <v>0</v>
      </c>
      <c r="S333" s="266">
        <v>0</v>
      </c>
      <c r="T333" s="268">
        <v>0</v>
      </c>
      <c r="U333" s="259">
        <f t="shared" si="17"/>
        <v>1</v>
      </c>
    </row>
    <row r="334" spans="1:21" x14ac:dyDescent="0.3">
      <c r="A334" s="247" t="str">
        <f t="shared" si="15"/>
        <v>05PZ03</v>
      </c>
      <c r="B334" s="248">
        <f t="shared" si="16"/>
        <v>3</v>
      </c>
      <c r="C334" s="263" t="s">
        <v>163</v>
      </c>
      <c r="D334" s="264" t="s">
        <v>228</v>
      </c>
      <c r="E334" s="263">
        <v>0</v>
      </c>
      <c r="F334" s="263">
        <v>0</v>
      </c>
      <c r="G334" s="263">
        <v>0</v>
      </c>
      <c r="H334" s="263">
        <v>0</v>
      </c>
      <c r="I334" s="263">
        <v>0</v>
      </c>
      <c r="J334" s="263">
        <v>0</v>
      </c>
      <c r="K334" s="263">
        <v>0</v>
      </c>
      <c r="L334" s="263">
        <v>0</v>
      </c>
      <c r="M334" s="263">
        <v>0</v>
      </c>
      <c r="N334" s="263">
        <v>0</v>
      </c>
      <c r="O334" s="263">
        <v>0</v>
      </c>
      <c r="P334" s="263">
        <v>0</v>
      </c>
      <c r="Q334" s="263">
        <v>1</v>
      </c>
      <c r="R334" s="263">
        <v>0</v>
      </c>
      <c r="S334" s="263">
        <v>0</v>
      </c>
      <c r="T334" s="265">
        <v>1</v>
      </c>
      <c r="U334" s="259">
        <f t="shared" si="17"/>
        <v>0</v>
      </c>
    </row>
    <row r="335" spans="1:21" x14ac:dyDescent="0.3">
      <c r="A335" s="247" t="str">
        <f t="shared" si="15"/>
        <v>05XA01</v>
      </c>
      <c r="B335" s="248">
        <f t="shared" si="16"/>
        <v>1</v>
      </c>
      <c r="C335" s="263" t="s">
        <v>247</v>
      </c>
      <c r="D335" s="264" t="s">
        <v>231</v>
      </c>
      <c r="E335" s="263">
        <v>0</v>
      </c>
      <c r="F335" s="263">
        <v>0</v>
      </c>
      <c r="G335" s="263">
        <v>0</v>
      </c>
      <c r="H335" s="263">
        <v>0</v>
      </c>
      <c r="I335" s="263">
        <v>0</v>
      </c>
      <c r="J335" s="263">
        <v>0</v>
      </c>
      <c r="K335" s="263">
        <v>1</v>
      </c>
      <c r="L335" s="263">
        <v>1</v>
      </c>
      <c r="M335" s="263">
        <v>0</v>
      </c>
      <c r="N335" s="263">
        <v>0</v>
      </c>
      <c r="O335" s="263">
        <v>0</v>
      </c>
      <c r="P335" s="263">
        <v>0</v>
      </c>
      <c r="Q335" s="263">
        <v>0</v>
      </c>
      <c r="R335" s="263">
        <v>0</v>
      </c>
      <c r="S335" s="263">
        <v>0</v>
      </c>
      <c r="T335" s="265">
        <v>0</v>
      </c>
      <c r="U335" s="259">
        <f t="shared" si="17"/>
        <v>0</v>
      </c>
    </row>
    <row r="336" spans="1:21" x14ac:dyDescent="0.3">
      <c r="A336" s="247" t="str">
        <f t="shared" si="15"/>
        <v>05XA02</v>
      </c>
      <c r="B336" s="248">
        <f t="shared" si="16"/>
        <v>2</v>
      </c>
      <c r="C336" s="266" t="s">
        <v>247</v>
      </c>
      <c r="D336" s="267" t="s">
        <v>262</v>
      </c>
      <c r="E336" s="266">
        <v>8</v>
      </c>
      <c r="F336" s="266">
        <v>7</v>
      </c>
      <c r="G336" s="266">
        <v>1</v>
      </c>
      <c r="H336" s="266">
        <v>16</v>
      </c>
      <c r="I336" s="266">
        <v>1</v>
      </c>
      <c r="J336" s="266">
        <v>0</v>
      </c>
      <c r="K336" s="266">
        <v>2</v>
      </c>
      <c r="L336" s="266">
        <v>3</v>
      </c>
      <c r="M336" s="266">
        <v>0</v>
      </c>
      <c r="N336" s="266">
        <v>0</v>
      </c>
      <c r="O336" s="266">
        <v>0</v>
      </c>
      <c r="P336" s="266">
        <v>0</v>
      </c>
      <c r="Q336" s="266">
        <v>1</v>
      </c>
      <c r="R336" s="266">
        <v>0</v>
      </c>
      <c r="S336" s="266">
        <v>0</v>
      </c>
      <c r="T336" s="268">
        <v>1</v>
      </c>
      <c r="U336" s="259">
        <f t="shared" si="17"/>
        <v>1</v>
      </c>
    </row>
    <row r="337" spans="1:21" x14ac:dyDescent="0.3">
      <c r="A337" s="247" t="str">
        <f t="shared" si="15"/>
        <v>05YX01</v>
      </c>
      <c r="B337" s="248">
        <f t="shared" si="16"/>
        <v>1</v>
      </c>
      <c r="C337" s="266" t="s">
        <v>233</v>
      </c>
      <c r="D337" s="267" t="s">
        <v>293</v>
      </c>
      <c r="E337" s="266">
        <v>0</v>
      </c>
      <c r="F337" s="266">
        <v>0</v>
      </c>
      <c r="G337" s="266">
        <v>0</v>
      </c>
      <c r="H337" s="266">
        <v>0</v>
      </c>
      <c r="I337" s="266">
        <v>0</v>
      </c>
      <c r="J337" s="266">
        <v>0</v>
      </c>
      <c r="K337" s="266">
        <v>0</v>
      </c>
      <c r="L337" s="266">
        <v>0</v>
      </c>
      <c r="M337" s="266">
        <v>2</v>
      </c>
      <c r="N337" s="266">
        <v>0</v>
      </c>
      <c r="O337" s="266">
        <v>0</v>
      </c>
      <c r="P337" s="266">
        <v>2</v>
      </c>
      <c r="Q337" s="266">
        <v>0</v>
      </c>
      <c r="R337" s="266">
        <v>0</v>
      </c>
      <c r="S337" s="266">
        <v>0</v>
      </c>
      <c r="T337" s="268">
        <v>0</v>
      </c>
      <c r="U337" s="259">
        <f t="shared" si="17"/>
        <v>1</v>
      </c>
    </row>
    <row r="338" spans="1:21" x14ac:dyDescent="0.3">
      <c r="A338" s="247" t="str">
        <f t="shared" si="15"/>
        <v>05YX02</v>
      </c>
      <c r="B338" s="248">
        <f t="shared" si="16"/>
        <v>2</v>
      </c>
      <c r="C338" s="266" t="s">
        <v>233</v>
      </c>
      <c r="D338" s="267" t="s">
        <v>312</v>
      </c>
      <c r="E338" s="266">
        <v>2</v>
      </c>
      <c r="F338" s="266">
        <v>0</v>
      </c>
      <c r="G338" s="266">
        <v>0</v>
      </c>
      <c r="H338" s="266">
        <v>2</v>
      </c>
      <c r="I338" s="266">
        <v>1</v>
      </c>
      <c r="J338" s="266">
        <v>0</v>
      </c>
      <c r="K338" s="266">
        <v>0</v>
      </c>
      <c r="L338" s="266">
        <v>1</v>
      </c>
      <c r="M338" s="266">
        <v>0</v>
      </c>
      <c r="N338" s="266">
        <v>0</v>
      </c>
      <c r="O338" s="266">
        <v>0</v>
      </c>
      <c r="P338" s="266">
        <v>0</v>
      </c>
      <c r="Q338" s="266">
        <v>0</v>
      </c>
      <c r="R338" s="266">
        <v>0</v>
      </c>
      <c r="S338" s="266">
        <v>0</v>
      </c>
      <c r="T338" s="268">
        <v>0</v>
      </c>
      <c r="U338" s="259">
        <f t="shared" si="17"/>
        <v>1</v>
      </c>
    </row>
    <row r="339" spans="1:21" x14ac:dyDescent="0.3">
      <c r="A339" s="247" t="str">
        <f t="shared" si="15"/>
        <v>06RJ01</v>
      </c>
      <c r="B339" s="248">
        <f t="shared" si="16"/>
        <v>1</v>
      </c>
      <c r="C339" s="266" t="s">
        <v>159</v>
      </c>
      <c r="D339" s="267" t="s">
        <v>140</v>
      </c>
      <c r="E339" s="266">
        <v>0</v>
      </c>
      <c r="F339" s="266">
        <v>1</v>
      </c>
      <c r="G339" s="266">
        <v>0</v>
      </c>
      <c r="H339" s="266">
        <v>1</v>
      </c>
      <c r="I339" s="266">
        <v>0</v>
      </c>
      <c r="J339" s="266">
        <v>0</v>
      </c>
      <c r="K339" s="266">
        <v>0</v>
      </c>
      <c r="L339" s="266">
        <v>0</v>
      </c>
      <c r="M339" s="266">
        <v>1</v>
      </c>
      <c r="N339" s="266">
        <v>0</v>
      </c>
      <c r="O339" s="266">
        <v>0</v>
      </c>
      <c r="P339" s="266">
        <v>1</v>
      </c>
      <c r="Q339" s="266">
        <v>2</v>
      </c>
      <c r="R339" s="266">
        <v>0</v>
      </c>
      <c r="S339" s="266">
        <v>0</v>
      </c>
      <c r="T339" s="268">
        <v>2</v>
      </c>
      <c r="U339" s="259">
        <f t="shared" si="17"/>
        <v>0</v>
      </c>
    </row>
    <row r="340" spans="1:21" x14ac:dyDescent="0.3">
      <c r="A340" s="247" t="str">
        <f t="shared" si="15"/>
        <v>06RJ02</v>
      </c>
      <c r="B340" s="248">
        <f t="shared" si="16"/>
        <v>2</v>
      </c>
      <c r="C340" s="266" t="s">
        <v>159</v>
      </c>
      <c r="D340" s="267" t="s">
        <v>158</v>
      </c>
      <c r="E340" s="266">
        <v>4</v>
      </c>
      <c r="F340" s="266">
        <v>0</v>
      </c>
      <c r="G340" s="266">
        <v>0</v>
      </c>
      <c r="H340" s="266">
        <v>4</v>
      </c>
      <c r="I340" s="266">
        <v>0</v>
      </c>
      <c r="J340" s="266">
        <v>0</v>
      </c>
      <c r="K340" s="266">
        <v>0</v>
      </c>
      <c r="L340" s="266">
        <v>0</v>
      </c>
      <c r="M340" s="266">
        <v>3</v>
      </c>
      <c r="N340" s="266">
        <v>0</v>
      </c>
      <c r="O340" s="266">
        <v>0</v>
      </c>
      <c r="P340" s="266">
        <v>3</v>
      </c>
      <c r="Q340" s="266">
        <v>0</v>
      </c>
      <c r="R340" s="266">
        <v>0</v>
      </c>
      <c r="S340" s="266">
        <v>0</v>
      </c>
      <c r="T340" s="268">
        <v>0</v>
      </c>
      <c r="U340" s="259">
        <f t="shared" si="17"/>
        <v>1</v>
      </c>
    </row>
    <row r="341" spans="1:21" x14ac:dyDescent="0.3">
      <c r="A341" s="247" t="str">
        <f t="shared" si="15"/>
        <v>06RJ03</v>
      </c>
      <c r="B341" s="248">
        <f t="shared" si="16"/>
        <v>3</v>
      </c>
      <c r="C341" s="266" t="s">
        <v>159</v>
      </c>
      <c r="D341" s="267" t="s">
        <v>161</v>
      </c>
      <c r="E341" s="266">
        <v>0</v>
      </c>
      <c r="F341" s="266">
        <v>0</v>
      </c>
      <c r="G341" s="266">
        <v>0</v>
      </c>
      <c r="H341" s="266">
        <v>0</v>
      </c>
      <c r="I341" s="266">
        <v>0</v>
      </c>
      <c r="J341" s="266">
        <v>0</v>
      </c>
      <c r="K341" s="266">
        <v>0</v>
      </c>
      <c r="L341" s="266">
        <v>0</v>
      </c>
      <c r="M341" s="266">
        <v>1</v>
      </c>
      <c r="N341" s="266">
        <v>0</v>
      </c>
      <c r="O341" s="266">
        <v>0</v>
      </c>
      <c r="P341" s="266">
        <v>1</v>
      </c>
      <c r="Q341" s="266">
        <v>1</v>
      </c>
      <c r="R341" s="266">
        <v>0</v>
      </c>
      <c r="S341" s="266">
        <v>0</v>
      </c>
      <c r="T341" s="268">
        <v>1</v>
      </c>
      <c r="U341" s="259">
        <f t="shared" si="17"/>
        <v>0</v>
      </c>
    </row>
    <row r="342" spans="1:21" x14ac:dyDescent="0.3">
      <c r="A342" s="247" t="str">
        <f t="shared" si="15"/>
        <v>06RJ04</v>
      </c>
      <c r="B342" s="248">
        <f t="shared" si="16"/>
        <v>4</v>
      </c>
      <c r="C342" s="266" t="s">
        <v>159</v>
      </c>
      <c r="D342" s="267" t="s">
        <v>177</v>
      </c>
      <c r="E342" s="266">
        <v>0</v>
      </c>
      <c r="F342" s="266">
        <v>0</v>
      </c>
      <c r="G342" s="266">
        <v>0</v>
      </c>
      <c r="H342" s="266">
        <v>0</v>
      </c>
      <c r="I342" s="266">
        <v>0</v>
      </c>
      <c r="J342" s="266">
        <v>0</v>
      </c>
      <c r="K342" s="266">
        <v>0</v>
      </c>
      <c r="L342" s="266">
        <v>0</v>
      </c>
      <c r="M342" s="266">
        <v>0</v>
      </c>
      <c r="N342" s="266">
        <v>0</v>
      </c>
      <c r="O342" s="266">
        <v>0</v>
      </c>
      <c r="P342" s="266">
        <v>0</v>
      </c>
      <c r="Q342" s="266">
        <v>0</v>
      </c>
      <c r="R342" s="266">
        <v>0</v>
      </c>
      <c r="S342" s="266">
        <v>0</v>
      </c>
      <c r="T342" s="268">
        <v>0</v>
      </c>
      <c r="U342" s="259">
        <f t="shared" si="17"/>
        <v>0</v>
      </c>
    </row>
    <row r="343" spans="1:21" x14ac:dyDescent="0.3">
      <c r="A343" s="247" t="str">
        <f t="shared" si="15"/>
        <v>06SV01</v>
      </c>
      <c r="B343" s="248">
        <f t="shared" si="16"/>
        <v>1</v>
      </c>
      <c r="C343" s="266" t="s">
        <v>127</v>
      </c>
      <c r="D343" s="267" t="s">
        <v>110</v>
      </c>
      <c r="E343" s="266">
        <v>0</v>
      </c>
      <c r="F343" s="266">
        <v>0</v>
      </c>
      <c r="G343" s="266">
        <v>0</v>
      </c>
      <c r="H343" s="266">
        <v>0</v>
      </c>
      <c r="I343" s="266">
        <v>0</v>
      </c>
      <c r="J343" s="266">
        <v>0</v>
      </c>
      <c r="K343" s="266">
        <v>0</v>
      </c>
      <c r="L343" s="266">
        <v>0</v>
      </c>
      <c r="M343" s="266">
        <v>0</v>
      </c>
      <c r="N343" s="266">
        <v>0</v>
      </c>
      <c r="O343" s="266">
        <v>0</v>
      </c>
      <c r="P343" s="266">
        <v>0</v>
      </c>
      <c r="Q343" s="266">
        <v>1</v>
      </c>
      <c r="R343" s="266">
        <v>0</v>
      </c>
      <c r="S343" s="266">
        <v>0</v>
      </c>
      <c r="T343" s="268">
        <v>1</v>
      </c>
      <c r="U343" s="259">
        <f t="shared" si="17"/>
        <v>0</v>
      </c>
    </row>
    <row r="344" spans="1:21" x14ac:dyDescent="0.3">
      <c r="A344" s="247" t="str">
        <f t="shared" si="15"/>
        <v>06SV02</v>
      </c>
      <c r="B344" s="248">
        <f t="shared" si="16"/>
        <v>2</v>
      </c>
      <c r="C344" s="266" t="s">
        <v>127</v>
      </c>
      <c r="D344" s="267" t="s">
        <v>134</v>
      </c>
      <c r="E344" s="266">
        <v>1</v>
      </c>
      <c r="F344" s="266">
        <v>0</v>
      </c>
      <c r="G344" s="266">
        <v>0</v>
      </c>
      <c r="H344" s="266">
        <v>1</v>
      </c>
      <c r="I344" s="266">
        <v>0</v>
      </c>
      <c r="J344" s="266">
        <v>0</v>
      </c>
      <c r="K344" s="266">
        <v>0</v>
      </c>
      <c r="L344" s="266">
        <v>0</v>
      </c>
      <c r="M344" s="266">
        <v>1</v>
      </c>
      <c r="N344" s="266">
        <v>0</v>
      </c>
      <c r="O344" s="266">
        <v>0</v>
      </c>
      <c r="P344" s="266">
        <v>1</v>
      </c>
      <c r="Q344" s="266">
        <v>1</v>
      </c>
      <c r="R344" s="266">
        <v>0</v>
      </c>
      <c r="S344" s="266">
        <v>0</v>
      </c>
      <c r="T344" s="268">
        <v>1</v>
      </c>
      <c r="U344" s="259">
        <f t="shared" si="17"/>
        <v>1</v>
      </c>
    </row>
    <row r="345" spans="1:21" x14ac:dyDescent="0.3">
      <c r="A345" s="247" t="str">
        <f t="shared" si="15"/>
        <v>06SV03</v>
      </c>
      <c r="B345" s="248">
        <f t="shared" si="16"/>
        <v>3</v>
      </c>
      <c r="C345" s="263" t="s">
        <v>127</v>
      </c>
      <c r="D345" s="264" t="s">
        <v>135</v>
      </c>
      <c r="E345" s="263">
        <v>3</v>
      </c>
      <c r="F345" s="263">
        <v>0</v>
      </c>
      <c r="G345" s="263">
        <v>0</v>
      </c>
      <c r="H345" s="263">
        <v>3</v>
      </c>
      <c r="I345" s="263">
        <v>0</v>
      </c>
      <c r="J345" s="263">
        <v>0</v>
      </c>
      <c r="K345" s="263">
        <v>0</v>
      </c>
      <c r="L345" s="263">
        <v>0</v>
      </c>
      <c r="M345" s="263">
        <v>3</v>
      </c>
      <c r="N345" s="263">
        <v>4</v>
      </c>
      <c r="O345" s="263">
        <v>0</v>
      </c>
      <c r="P345" s="263">
        <v>7</v>
      </c>
      <c r="Q345" s="263">
        <v>0</v>
      </c>
      <c r="R345" s="263">
        <v>1</v>
      </c>
      <c r="S345" s="263">
        <v>0</v>
      </c>
      <c r="T345" s="265">
        <v>1</v>
      </c>
      <c r="U345" s="259">
        <f t="shared" si="17"/>
        <v>1</v>
      </c>
    </row>
    <row r="346" spans="1:21" x14ac:dyDescent="0.3">
      <c r="A346" s="247" t="str">
        <f t="shared" si="15"/>
        <v>06SV04</v>
      </c>
      <c r="B346" s="248">
        <f t="shared" si="16"/>
        <v>4</v>
      </c>
      <c r="C346" s="266" t="s">
        <v>127</v>
      </c>
      <c r="D346" s="267" t="s">
        <v>137</v>
      </c>
      <c r="E346" s="266">
        <v>0</v>
      </c>
      <c r="F346" s="266">
        <v>0</v>
      </c>
      <c r="G346" s="266">
        <v>0</v>
      </c>
      <c r="H346" s="266">
        <v>0</v>
      </c>
      <c r="I346" s="266">
        <v>0</v>
      </c>
      <c r="J346" s="266">
        <v>0</v>
      </c>
      <c r="K346" s="266">
        <v>0</v>
      </c>
      <c r="L346" s="266">
        <v>0</v>
      </c>
      <c r="M346" s="266">
        <v>9</v>
      </c>
      <c r="N346" s="266">
        <v>0</v>
      </c>
      <c r="O346" s="266">
        <v>0</v>
      </c>
      <c r="P346" s="266">
        <v>9</v>
      </c>
      <c r="Q346" s="266">
        <v>0</v>
      </c>
      <c r="R346" s="266">
        <v>0</v>
      </c>
      <c r="S346" s="266">
        <v>0</v>
      </c>
      <c r="T346" s="268">
        <v>0</v>
      </c>
      <c r="U346" s="259">
        <f t="shared" si="17"/>
        <v>1</v>
      </c>
    </row>
    <row r="347" spans="1:21" x14ac:dyDescent="0.3">
      <c r="A347" s="247" t="str">
        <f t="shared" si="15"/>
        <v>06SV05</v>
      </c>
      <c r="B347" s="248">
        <f t="shared" si="16"/>
        <v>5</v>
      </c>
      <c r="C347" s="266" t="s">
        <v>127</v>
      </c>
      <c r="D347" s="267" t="s">
        <v>154</v>
      </c>
      <c r="E347" s="266">
        <v>0</v>
      </c>
      <c r="F347" s="266">
        <v>0</v>
      </c>
      <c r="G347" s="266">
        <v>0</v>
      </c>
      <c r="H347" s="266">
        <v>0</v>
      </c>
      <c r="I347" s="266">
        <v>0</v>
      </c>
      <c r="J347" s="266">
        <v>0</v>
      </c>
      <c r="K347" s="266">
        <v>0</v>
      </c>
      <c r="L347" s="266">
        <v>0</v>
      </c>
      <c r="M347" s="266">
        <v>0</v>
      </c>
      <c r="N347" s="266">
        <v>0</v>
      </c>
      <c r="O347" s="266">
        <v>0</v>
      </c>
      <c r="P347" s="266">
        <v>0</v>
      </c>
      <c r="Q347" s="266">
        <v>0</v>
      </c>
      <c r="R347" s="266">
        <v>0</v>
      </c>
      <c r="S347" s="266">
        <v>0</v>
      </c>
      <c r="T347" s="268">
        <v>0</v>
      </c>
      <c r="U347" s="259">
        <f t="shared" si="17"/>
        <v>0</v>
      </c>
    </row>
    <row r="348" spans="1:21" x14ac:dyDescent="0.3">
      <c r="A348" s="247" t="str">
        <f t="shared" si="15"/>
        <v>06SV06</v>
      </c>
      <c r="B348" s="248">
        <f t="shared" si="16"/>
        <v>6</v>
      </c>
      <c r="C348" s="263" t="s">
        <v>127</v>
      </c>
      <c r="D348" s="264" t="s">
        <v>158</v>
      </c>
      <c r="E348" s="263">
        <v>1</v>
      </c>
      <c r="F348" s="263">
        <v>0</v>
      </c>
      <c r="G348" s="263">
        <v>0</v>
      </c>
      <c r="H348" s="263">
        <v>1</v>
      </c>
      <c r="I348" s="263">
        <v>0</v>
      </c>
      <c r="J348" s="263">
        <v>0</v>
      </c>
      <c r="K348" s="263">
        <v>0</v>
      </c>
      <c r="L348" s="263">
        <v>0</v>
      </c>
      <c r="M348" s="263">
        <v>1</v>
      </c>
      <c r="N348" s="263">
        <v>0</v>
      </c>
      <c r="O348" s="263">
        <v>0</v>
      </c>
      <c r="P348" s="263">
        <v>1</v>
      </c>
      <c r="Q348" s="263">
        <v>0</v>
      </c>
      <c r="R348" s="263">
        <v>0</v>
      </c>
      <c r="S348" s="263">
        <v>0</v>
      </c>
      <c r="T348" s="265">
        <v>0</v>
      </c>
      <c r="U348" s="259">
        <f t="shared" si="17"/>
        <v>1</v>
      </c>
    </row>
    <row r="349" spans="1:21" x14ac:dyDescent="0.3">
      <c r="A349" s="247" t="str">
        <f t="shared" si="15"/>
        <v>06SV07</v>
      </c>
      <c r="B349" s="248">
        <f t="shared" si="16"/>
        <v>7</v>
      </c>
      <c r="C349" s="263" t="s">
        <v>127</v>
      </c>
      <c r="D349" s="264" t="s">
        <v>390</v>
      </c>
      <c r="E349" s="263">
        <v>0</v>
      </c>
      <c r="F349" s="263">
        <v>0</v>
      </c>
      <c r="G349" s="263">
        <v>0</v>
      </c>
      <c r="H349" s="263">
        <v>0</v>
      </c>
      <c r="I349" s="263">
        <v>0</v>
      </c>
      <c r="J349" s="263">
        <v>0</v>
      </c>
      <c r="K349" s="263">
        <v>0</v>
      </c>
      <c r="L349" s="263">
        <v>0</v>
      </c>
      <c r="M349" s="263">
        <v>0</v>
      </c>
      <c r="N349" s="263">
        <v>0</v>
      </c>
      <c r="O349" s="263">
        <v>0</v>
      </c>
      <c r="P349" s="263">
        <v>0</v>
      </c>
      <c r="Q349" s="263">
        <v>0</v>
      </c>
      <c r="R349" s="263">
        <v>0</v>
      </c>
      <c r="S349" s="263">
        <v>0</v>
      </c>
      <c r="T349" s="265">
        <v>0</v>
      </c>
      <c r="U349" s="259">
        <f t="shared" si="17"/>
        <v>0</v>
      </c>
    </row>
    <row r="350" spans="1:21" x14ac:dyDescent="0.3">
      <c r="A350" s="247" t="str">
        <f t="shared" si="15"/>
        <v>07IC01</v>
      </c>
      <c r="B350" s="248">
        <f t="shared" si="16"/>
        <v>1</v>
      </c>
      <c r="C350" s="266" t="s">
        <v>209</v>
      </c>
      <c r="D350" s="267" t="s">
        <v>195</v>
      </c>
      <c r="E350" s="266">
        <v>1</v>
      </c>
      <c r="F350" s="266">
        <v>0</v>
      </c>
      <c r="G350" s="266">
        <v>0</v>
      </c>
      <c r="H350" s="266">
        <v>1</v>
      </c>
      <c r="I350" s="266">
        <v>0</v>
      </c>
      <c r="J350" s="266">
        <v>0</v>
      </c>
      <c r="K350" s="266">
        <v>0</v>
      </c>
      <c r="L350" s="266">
        <v>0</v>
      </c>
      <c r="M350" s="266">
        <v>0</v>
      </c>
      <c r="N350" s="266">
        <v>0</v>
      </c>
      <c r="O350" s="266">
        <v>0</v>
      </c>
      <c r="P350" s="266">
        <v>0</v>
      </c>
      <c r="Q350" s="266">
        <v>0</v>
      </c>
      <c r="R350" s="266">
        <v>0</v>
      </c>
      <c r="S350" s="266">
        <v>0</v>
      </c>
      <c r="T350" s="268">
        <v>0</v>
      </c>
      <c r="U350" s="259">
        <f t="shared" si="17"/>
        <v>1</v>
      </c>
    </row>
    <row r="351" spans="1:21" x14ac:dyDescent="0.3">
      <c r="A351" s="247" t="str">
        <f t="shared" si="15"/>
        <v>07IC02</v>
      </c>
      <c r="B351" s="248">
        <f t="shared" si="16"/>
        <v>2</v>
      </c>
      <c r="C351" s="263" t="s">
        <v>209</v>
      </c>
      <c r="D351" s="264" t="s">
        <v>206</v>
      </c>
      <c r="E351" s="263">
        <v>4</v>
      </c>
      <c r="F351" s="263">
        <v>0</v>
      </c>
      <c r="G351" s="263">
        <v>1</v>
      </c>
      <c r="H351" s="263">
        <v>5</v>
      </c>
      <c r="I351" s="263">
        <v>0</v>
      </c>
      <c r="J351" s="263">
        <v>0</v>
      </c>
      <c r="K351" s="263">
        <v>0</v>
      </c>
      <c r="L351" s="263">
        <v>0</v>
      </c>
      <c r="M351" s="263">
        <v>0</v>
      </c>
      <c r="N351" s="263">
        <v>0</v>
      </c>
      <c r="O351" s="263">
        <v>0</v>
      </c>
      <c r="P351" s="263">
        <v>0</v>
      </c>
      <c r="Q351" s="263">
        <v>0</v>
      </c>
      <c r="R351" s="263">
        <v>0</v>
      </c>
      <c r="S351" s="263">
        <v>1</v>
      </c>
      <c r="T351" s="265">
        <v>1</v>
      </c>
      <c r="U351" s="259">
        <f t="shared" si="17"/>
        <v>1</v>
      </c>
    </row>
    <row r="352" spans="1:21" x14ac:dyDescent="0.3">
      <c r="A352" s="247" t="str">
        <f t="shared" si="15"/>
        <v>07IT01</v>
      </c>
      <c r="B352" s="248">
        <f t="shared" si="16"/>
        <v>1</v>
      </c>
      <c r="C352" s="266" t="s">
        <v>238</v>
      </c>
      <c r="D352" s="267" t="s">
        <v>237</v>
      </c>
      <c r="E352" s="266">
        <v>0</v>
      </c>
      <c r="F352" s="266">
        <v>0</v>
      </c>
      <c r="G352" s="266">
        <v>0</v>
      </c>
      <c r="H352" s="266">
        <v>0</v>
      </c>
      <c r="I352" s="266">
        <v>0</v>
      </c>
      <c r="J352" s="266">
        <v>1</v>
      </c>
      <c r="K352" s="266">
        <v>0</v>
      </c>
      <c r="L352" s="266">
        <v>1</v>
      </c>
      <c r="M352" s="266">
        <v>1</v>
      </c>
      <c r="N352" s="266">
        <v>0</v>
      </c>
      <c r="O352" s="266">
        <v>0</v>
      </c>
      <c r="P352" s="266">
        <v>1</v>
      </c>
      <c r="Q352" s="266">
        <v>0</v>
      </c>
      <c r="R352" s="266">
        <v>0</v>
      </c>
      <c r="S352" s="266">
        <v>0</v>
      </c>
      <c r="T352" s="268">
        <v>0</v>
      </c>
      <c r="U352" s="259">
        <f t="shared" si="17"/>
        <v>0</v>
      </c>
    </row>
    <row r="353" spans="1:21" x14ac:dyDescent="0.3">
      <c r="A353" s="247" t="str">
        <f t="shared" si="15"/>
        <v>07WD01</v>
      </c>
      <c r="B353" s="248">
        <f t="shared" si="16"/>
        <v>1</v>
      </c>
      <c r="C353" s="266" t="s">
        <v>336</v>
      </c>
      <c r="D353" s="267" t="s">
        <v>334</v>
      </c>
      <c r="E353" s="266">
        <v>1</v>
      </c>
      <c r="F353" s="266">
        <v>0</v>
      </c>
      <c r="G353" s="266">
        <v>0</v>
      </c>
      <c r="H353" s="266">
        <v>1</v>
      </c>
      <c r="I353" s="266">
        <v>0</v>
      </c>
      <c r="J353" s="266">
        <v>0</v>
      </c>
      <c r="K353" s="266">
        <v>0</v>
      </c>
      <c r="L353" s="266">
        <v>0</v>
      </c>
      <c r="M353" s="266">
        <v>0</v>
      </c>
      <c r="N353" s="266">
        <v>0</v>
      </c>
      <c r="O353" s="266">
        <v>0</v>
      </c>
      <c r="P353" s="266">
        <v>0</v>
      </c>
      <c r="Q353" s="266">
        <v>0</v>
      </c>
      <c r="R353" s="266">
        <v>0</v>
      </c>
      <c r="S353" s="266">
        <v>0</v>
      </c>
      <c r="T353" s="268">
        <v>0</v>
      </c>
      <c r="U353" s="259">
        <f t="shared" si="17"/>
        <v>1</v>
      </c>
    </row>
    <row r="354" spans="1:21" x14ac:dyDescent="0.3">
      <c r="A354" s="247" t="str">
        <f t="shared" si="15"/>
        <v>07WD02</v>
      </c>
      <c r="B354" s="248">
        <f t="shared" si="16"/>
        <v>2</v>
      </c>
      <c r="C354" s="266" t="s">
        <v>336</v>
      </c>
      <c r="D354" s="267" t="s">
        <v>341</v>
      </c>
      <c r="E354" s="266">
        <v>1</v>
      </c>
      <c r="F354" s="266">
        <v>0</v>
      </c>
      <c r="G354" s="266">
        <v>0</v>
      </c>
      <c r="H354" s="266">
        <v>1</v>
      </c>
      <c r="I354" s="266">
        <v>1</v>
      </c>
      <c r="J354" s="266">
        <v>0</v>
      </c>
      <c r="K354" s="266">
        <v>0</v>
      </c>
      <c r="L354" s="266">
        <v>1</v>
      </c>
      <c r="M354" s="266">
        <v>7</v>
      </c>
      <c r="N354" s="266">
        <v>0</v>
      </c>
      <c r="O354" s="266">
        <v>0</v>
      </c>
      <c r="P354" s="266">
        <v>7</v>
      </c>
      <c r="Q354" s="266">
        <v>0</v>
      </c>
      <c r="R354" s="266">
        <v>0</v>
      </c>
      <c r="S354" s="266">
        <v>0</v>
      </c>
      <c r="T354" s="268">
        <v>0</v>
      </c>
      <c r="U354" s="259">
        <f t="shared" si="17"/>
        <v>1</v>
      </c>
    </row>
    <row r="355" spans="1:21" x14ac:dyDescent="0.3">
      <c r="A355" s="247" t="str">
        <f t="shared" si="15"/>
        <v>07WD03</v>
      </c>
      <c r="B355" s="248">
        <f t="shared" si="16"/>
        <v>3</v>
      </c>
      <c r="C355" s="266" t="s">
        <v>336</v>
      </c>
      <c r="D355" s="267" t="s">
        <v>342</v>
      </c>
      <c r="E355" s="266">
        <v>0</v>
      </c>
      <c r="F355" s="266">
        <v>0</v>
      </c>
      <c r="G355" s="266">
        <v>0</v>
      </c>
      <c r="H355" s="266">
        <v>0</v>
      </c>
      <c r="I355" s="266">
        <v>0</v>
      </c>
      <c r="J355" s="266">
        <v>0</v>
      </c>
      <c r="K355" s="266">
        <v>0</v>
      </c>
      <c r="L355" s="266">
        <v>0</v>
      </c>
      <c r="M355" s="266">
        <v>1</v>
      </c>
      <c r="N355" s="266">
        <v>0</v>
      </c>
      <c r="O355" s="266">
        <v>0</v>
      </c>
      <c r="P355" s="266">
        <v>1</v>
      </c>
      <c r="Q355" s="266">
        <v>0</v>
      </c>
      <c r="R355" s="266">
        <v>0</v>
      </c>
      <c r="S355" s="266">
        <v>0</v>
      </c>
      <c r="T355" s="268">
        <v>0</v>
      </c>
      <c r="U355" s="259">
        <f t="shared" si="17"/>
        <v>1</v>
      </c>
    </row>
    <row r="356" spans="1:21" x14ac:dyDescent="0.3">
      <c r="A356" s="247" t="str">
        <f t="shared" si="15"/>
        <v>07WD04</v>
      </c>
      <c r="B356" s="248">
        <f t="shared" si="16"/>
        <v>4</v>
      </c>
      <c r="C356" s="263" t="s">
        <v>336</v>
      </c>
      <c r="D356" s="264" t="s">
        <v>345</v>
      </c>
      <c r="E356" s="263">
        <v>0</v>
      </c>
      <c r="F356" s="263">
        <v>0</v>
      </c>
      <c r="G356" s="263">
        <v>0</v>
      </c>
      <c r="H356" s="263">
        <v>0</v>
      </c>
      <c r="I356" s="263">
        <v>0</v>
      </c>
      <c r="J356" s="263">
        <v>0</v>
      </c>
      <c r="K356" s="263">
        <v>0</v>
      </c>
      <c r="L356" s="263">
        <v>0</v>
      </c>
      <c r="M356" s="263">
        <v>1</v>
      </c>
      <c r="N356" s="263">
        <v>0</v>
      </c>
      <c r="O356" s="263">
        <v>0</v>
      </c>
      <c r="P356" s="263">
        <v>1</v>
      </c>
      <c r="Q356" s="263">
        <v>1</v>
      </c>
      <c r="R356" s="263">
        <v>0</v>
      </c>
      <c r="S356" s="263">
        <v>0</v>
      </c>
      <c r="T356" s="265">
        <v>1</v>
      </c>
      <c r="U356" s="259">
        <f t="shared" si="17"/>
        <v>0</v>
      </c>
    </row>
    <row r="357" spans="1:21" x14ac:dyDescent="0.3">
      <c r="A357" s="247" t="str">
        <f t="shared" si="15"/>
        <v>08PQ01</v>
      </c>
      <c r="B357" s="248">
        <f t="shared" si="16"/>
        <v>1</v>
      </c>
      <c r="C357" s="263" t="s">
        <v>104</v>
      </c>
      <c r="D357" s="264" t="s">
        <v>140</v>
      </c>
      <c r="E357" s="263">
        <v>5</v>
      </c>
      <c r="F357" s="263">
        <v>0</v>
      </c>
      <c r="G357" s="263">
        <v>0</v>
      </c>
      <c r="H357" s="263">
        <v>5</v>
      </c>
      <c r="I357" s="263">
        <v>0</v>
      </c>
      <c r="J357" s="263">
        <v>0</v>
      </c>
      <c r="K357" s="263">
        <v>0</v>
      </c>
      <c r="L357" s="263">
        <v>0</v>
      </c>
      <c r="M357" s="263">
        <v>8</v>
      </c>
      <c r="N357" s="263">
        <v>0</v>
      </c>
      <c r="O357" s="263">
        <v>0</v>
      </c>
      <c r="P357" s="263">
        <v>8</v>
      </c>
      <c r="Q357" s="263">
        <v>0</v>
      </c>
      <c r="R357" s="263">
        <v>0</v>
      </c>
      <c r="S357" s="263">
        <v>0</v>
      </c>
      <c r="T357" s="265">
        <v>0</v>
      </c>
      <c r="U357" s="259">
        <f t="shared" si="17"/>
        <v>1</v>
      </c>
    </row>
    <row r="358" spans="1:21" x14ac:dyDescent="0.3">
      <c r="A358" s="247" t="str">
        <f t="shared" si="15"/>
        <v>08PQ02</v>
      </c>
      <c r="B358" s="248">
        <f t="shared" si="16"/>
        <v>2</v>
      </c>
      <c r="C358" s="263" t="s">
        <v>104</v>
      </c>
      <c r="D358" s="264" t="s">
        <v>154</v>
      </c>
      <c r="E358" s="263">
        <v>0</v>
      </c>
      <c r="F358" s="263">
        <v>0</v>
      </c>
      <c r="G358" s="263">
        <v>0</v>
      </c>
      <c r="H358" s="263">
        <v>0</v>
      </c>
      <c r="I358" s="263">
        <v>0</v>
      </c>
      <c r="J358" s="263">
        <v>0</v>
      </c>
      <c r="K358" s="263">
        <v>0</v>
      </c>
      <c r="L358" s="263">
        <v>0</v>
      </c>
      <c r="M358" s="263">
        <v>0</v>
      </c>
      <c r="N358" s="263">
        <v>0</v>
      </c>
      <c r="O358" s="263">
        <v>0</v>
      </c>
      <c r="P358" s="263">
        <v>0</v>
      </c>
      <c r="Q358" s="263">
        <v>0</v>
      </c>
      <c r="R358" s="263">
        <v>0</v>
      </c>
      <c r="S358" s="263">
        <v>0</v>
      </c>
      <c r="T358" s="265">
        <v>0</v>
      </c>
      <c r="U358" s="259">
        <f t="shared" si="17"/>
        <v>0</v>
      </c>
    </row>
    <row r="359" spans="1:21" x14ac:dyDescent="0.3">
      <c r="A359" s="247" t="str">
        <f t="shared" si="15"/>
        <v>08PQ03</v>
      </c>
      <c r="B359" s="248">
        <f t="shared" si="16"/>
        <v>3</v>
      </c>
      <c r="C359" s="266" t="s">
        <v>104</v>
      </c>
      <c r="D359" s="267" t="s">
        <v>213</v>
      </c>
      <c r="E359" s="266">
        <v>0</v>
      </c>
      <c r="F359" s="266">
        <v>0</v>
      </c>
      <c r="G359" s="266">
        <v>0</v>
      </c>
      <c r="H359" s="266">
        <v>0</v>
      </c>
      <c r="I359" s="266">
        <v>0</v>
      </c>
      <c r="J359" s="266">
        <v>0</v>
      </c>
      <c r="K359" s="266">
        <v>0</v>
      </c>
      <c r="L359" s="266">
        <v>0</v>
      </c>
      <c r="M359" s="266">
        <v>0</v>
      </c>
      <c r="N359" s="266">
        <v>0</v>
      </c>
      <c r="O359" s="266">
        <v>0</v>
      </c>
      <c r="P359" s="266">
        <v>0</v>
      </c>
      <c r="Q359" s="266">
        <v>0</v>
      </c>
      <c r="R359" s="266">
        <v>0</v>
      </c>
      <c r="S359" s="266">
        <v>0</v>
      </c>
      <c r="T359" s="268">
        <v>0</v>
      </c>
      <c r="U359" s="259">
        <f t="shared" si="17"/>
        <v>0</v>
      </c>
    </row>
    <row r="360" spans="1:21" x14ac:dyDescent="0.3">
      <c r="A360" s="247" t="str">
        <f t="shared" si="15"/>
        <v>08PQ04</v>
      </c>
      <c r="B360" s="248">
        <f t="shared" si="16"/>
        <v>4</v>
      </c>
      <c r="C360" s="263" t="s">
        <v>104</v>
      </c>
      <c r="D360" s="264" t="s">
        <v>262</v>
      </c>
      <c r="E360" s="263">
        <v>0</v>
      </c>
      <c r="F360" s="263">
        <v>0</v>
      </c>
      <c r="G360" s="263">
        <v>0</v>
      </c>
      <c r="H360" s="263">
        <v>0</v>
      </c>
      <c r="I360" s="263">
        <v>0</v>
      </c>
      <c r="J360" s="263">
        <v>0</v>
      </c>
      <c r="K360" s="263">
        <v>0</v>
      </c>
      <c r="L360" s="263">
        <v>0</v>
      </c>
      <c r="M360" s="263">
        <v>0</v>
      </c>
      <c r="N360" s="263">
        <v>0</v>
      </c>
      <c r="O360" s="263">
        <v>0</v>
      </c>
      <c r="P360" s="263">
        <v>0</v>
      </c>
      <c r="Q360" s="263">
        <v>0</v>
      </c>
      <c r="R360" s="263">
        <v>0</v>
      </c>
      <c r="S360" s="263">
        <v>0</v>
      </c>
      <c r="T360" s="265">
        <v>0</v>
      </c>
      <c r="U360" s="259">
        <f t="shared" si="17"/>
        <v>0</v>
      </c>
    </row>
    <row r="361" spans="1:21" x14ac:dyDescent="0.3">
      <c r="A361" s="247" t="str">
        <f t="shared" si="15"/>
        <v>08ST01</v>
      </c>
      <c r="B361" s="248">
        <f t="shared" si="16"/>
        <v>1</v>
      </c>
      <c r="C361" s="266" t="s">
        <v>128</v>
      </c>
      <c r="D361" s="267" t="s">
        <v>120</v>
      </c>
      <c r="E361" s="266">
        <v>2</v>
      </c>
      <c r="F361" s="266">
        <v>0</v>
      </c>
      <c r="G361" s="266">
        <v>0</v>
      </c>
      <c r="H361" s="266">
        <v>2</v>
      </c>
      <c r="I361" s="266">
        <v>0</v>
      </c>
      <c r="J361" s="266">
        <v>0</v>
      </c>
      <c r="K361" s="266">
        <v>0</v>
      </c>
      <c r="L361" s="266">
        <v>0</v>
      </c>
      <c r="M361" s="266">
        <v>0</v>
      </c>
      <c r="N361" s="266">
        <v>0</v>
      </c>
      <c r="O361" s="266">
        <v>0</v>
      </c>
      <c r="P361" s="266">
        <v>0</v>
      </c>
      <c r="Q361" s="266">
        <v>0</v>
      </c>
      <c r="R361" s="266">
        <v>0</v>
      </c>
      <c r="S361" s="266">
        <v>1</v>
      </c>
      <c r="T361" s="268">
        <v>1</v>
      </c>
      <c r="U361" s="259">
        <f t="shared" si="17"/>
        <v>1</v>
      </c>
    </row>
    <row r="362" spans="1:21" x14ac:dyDescent="0.3">
      <c r="A362" s="247" t="str">
        <f t="shared" si="15"/>
        <v>08ST02</v>
      </c>
      <c r="B362" s="248">
        <f t="shared" si="16"/>
        <v>2</v>
      </c>
      <c r="C362" s="266" t="s">
        <v>128</v>
      </c>
      <c r="D362" s="267" t="s">
        <v>158</v>
      </c>
      <c r="E362" s="266">
        <v>0</v>
      </c>
      <c r="F362" s="266">
        <v>0</v>
      </c>
      <c r="G362" s="266">
        <v>0</v>
      </c>
      <c r="H362" s="266">
        <v>0</v>
      </c>
      <c r="I362" s="266">
        <v>0</v>
      </c>
      <c r="J362" s="266">
        <v>0</v>
      </c>
      <c r="K362" s="266">
        <v>0</v>
      </c>
      <c r="L362" s="266">
        <v>0</v>
      </c>
      <c r="M362" s="266">
        <v>0</v>
      </c>
      <c r="N362" s="266">
        <v>0</v>
      </c>
      <c r="O362" s="266">
        <v>0</v>
      </c>
      <c r="P362" s="266">
        <v>0</v>
      </c>
      <c r="Q362" s="266">
        <v>0</v>
      </c>
      <c r="R362" s="266">
        <v>0</v>
      </c>
      <c r="S362" s="266">
        <v>0</v>
      </c>
      <c r="T362" s="268">
        <v>0</v>
      </c>
      <c r="U362" s="259">
        <f t="shared" si="17"/>
        <v>0</v>
      </c>
    </row>
    <row r="363" spans="1:21" x14ac:dyDescent="0.3">
      <c r="A363" s="247" t="str">
        <f t="shared" si="15"/>
        <v>09QN01</v>
      </c>
      <c r="B363" s="248">
        <f t="shared" si="16"/>
        <v>1</v>
      </c>
      <c r="C363" s="263" t="s">
        <v>248</v>
      </c>
      <c r="D363" s="264" t="s">
        <v>166</v>
      </c>
      <c r="E363" s="263">
        <v>0</v>
      </c>
      <c r="F363" s="263">
        <v>0</v>
      </c>
      <c r="G363" s="263">
        <v>0</v>
      </c>
      <c r="H363" s="263">
        <v>0</v>
      </c>
      <c r="I363" s="263">
        <v>0</v>
      </c>
      <c r="J363" s="263">
        <v>0</v>
      </c>
      <c r="K363" s="263">
        <v>0</v>
      </c>
      <c r="L363" s="263">
        <v>0</v>
      </c>
      <c r="M363" s="263">
        <v>0</v>
      </c>
      <c r="N363" s="263">
        <v>0</v>
      </c>
      <c r="O363" s="263">
        <v>0</v>
      </c>
      <c r="P363" s="263">
        <v>0</v>
      </c>
      <c r="Q363" s="263">
        <v>0</v>
      </c>
      <c r="R363" s="263">
        <v>0</v>
      </c>
      <c r="S363" s="263">
        <v>0</v>
      </c>
      <c r="T363" s="265">
        <v>0</v>
      </c>
      <c r="U363" s="259">
        <f t="shared" si="17"/>
        <v>0</v>
      </c>
    </row>
    <row r="364" spans="1:21" x14ac:dyDescent="0.3">
      <c r="A364" s="247" t="str">
        <f t="shared" si="15"/>
        <v>09QN02</v>
      </c>
      <c r="B364" s="248">
        <f t="shared" si="16"/>
        <v>2</v>
      </c>
      <c r="C364" s="266" t="s">
        <v>248</v>
      </c>
      <c r="D364" s="267" t="s">
        <v>244</v>
      </c>
      <c r="E364" s="266">
        <v>4</v>
      </c>
      <c r="F364" s="266">
        <v>0</v>
      </c>
      <c r="G364" s="266">
        <v>0</v>
      </c>
      <c r="H364" s="266">
        <v>4</v>
      </c>
      <c r="I364" s="266">
        <v>1</v>
      </c>
      <c r="J364" s="266">
        <v>0</v>
      </c>
      <c r="K364" s="266">
        <v>0</v>
      </c>
      <c r="L364" s="266">
        <v>1</v>
      </c>
      <c r="M364" s="266">
        <v>0</v>
      </c>
      <c r="N364" s="266">
        <v>0</v>
      </c>
      <c r="O364" s="266">
        <v>0</v>
      </c>
      <c r="P364" s="266">
        <v>0</v>
      </c>
      <c r="Q364" s="266">
        <v>0</v>
      </c>
      <c r="R364" s="266">
        <v>0</v>
      </c>
      <c r="S364" s="266">
        <v>0</v>
      </c>
      <c r="T364" s="268">
        <v>0</v>
      </c>
      <c r="U364" s="259">
        <f t="shared" si="17"/>
        <v>1</v>
      </c>
    </row>
    <row r="365" spans="1:21" x14ac:dyDescent="0.3">
      <c r="A365" s="247" t="str">
        <f t="shared" si="15"/>
        <v>09QN03</v>
      </c>
      <c r="B365" s="248">
        <f t="shared" si="16"/>
        <v>3</v>
      </c>
      <c r="C365" s="263" t="s">
        <v>248</v>
      </c>
      <c r="D365" s="264" t="s">
        <v>267</v>
      </c>
      <c r="E365" s="263">
        <v>0</v>
      </c>
      <c r="F365" s="263">
        <v>0</v>
      </c>
      <c r="G365" s="263">
        <v>0</v>
      </c>
      <c r="H365" s="263">
        <v>0</v>
      </c>
      <c r="I365" s="263">
        <v>0</v>
      </c>
      <c r="J365" s="263">
        <v>0</v>
      </c>
      <c r="K365" s="263">
        <v>0</v>
      </c>
      <c r="L365" s="263">
        <v>0</v>
      </c>
      <c r="M365" s="263">
        <v>2</v>
      </c>
      <c r="N365" s="263">
        <v>0</v>
      </c>
      <c r="O365" s="263">
        <v>0</v>
      </c>
      <c r="P365" s="263">
        <v>2</v>
      </c>
      <c r="Q365" s="263">
        <v>0</v>
      </c>
      <c r="R365" s="263">
        <v>0</v>
      </c>
      <c r="S365" s="263">
        <v>0</v>
      </c>
      <c r="T365" s="265">
        <v>0</v>
      </c>
      <c r="U365" s="259">
        <f t="shared" si="17"/>
        <v>1</v>
      </c>
    </row>
    <row r="366" spans="1:21" x14ac:dyDescent="0.3">
      <c r="A366" s="247" t="str">
        <f t="shared" si="15"/>
        <v>09QN04</v>
      </c>
      <c r="B366" s="248">
        <f t="shared" si="16"/>
        <v>4</v>
      </c>
      <c r="C366" s="263" t="s">
        <v>248</v>
      </c>
      <c r="D366" s="264" t="s">
        <v>272</v>
      </c>
      <c r="E366" s="263">
        <v>1</v>
      </c>
      <c r="F366" s="263">
        <v>0</v>
      </c>
      <c r="G366" s="263">
        <v>0</v>
      </c>
      <c r="H366" s="263">
        <v>1</v>
      </c>
      <c r="I366" s="263">
        <v>0</v>
      </c>
      <c r="J366" s="263">
        <v>0</v>
      </c>
      <c r="K366" s="263">
        <v>0</v>
      </c>
      <c r="L366" s="263">
        <v>0</v>
      </c>
      <c r="M366" s="263">
        <v>0</v>
      </c>
      <c r="N366" s="263">
        <v>0</v>
      </c>
      <c r="O366" s="263">
        <v>0</v>
      </c>
      <c r="P366" s="263">
        <v>0</v>
      </c>
      <c r="Q366" s="263">
        <v>0</v>
      </c>
      <c r="R366" s="263">
        <v>0</v>
      </c>
      <c r="S366" s="263">
        <v>0</v>
      </c>
      <c r="T366" s="265">
        <v>0</v>
      </c>
      <c r="U366" s="259">
        <f t="shared" si="17"/>
        <v>1</v>
      </c>
    </row>
    <row r="367" spans="1:21" x14ac:dyDescent="0.3">
      <c r="A367" s="247" t="str">
        <f t="shared" si="15"/>
        <v>10OL01</v>
      </c>
      <c r="B367" s="248">
        <f t="shared" si="16"/>
        <v>1</v>
      </c>
      <c r="C367" s="263" t="s">
        <v>363</v>
      </c>
      <c r="D367" s="264" t="s">
        <v>362</v>
      </c>
      <c r="E367" s="263">
        <v>17</v>
      </c>
      <c r="F367" s="263">
        <v>0</v>
      </c>
      <c r="G367" s="263">
        <v>0</v>
      </c>
      <c r="H367" s="263">
        <v>17</v>
      </c>
      <c r="I367" s="263">
        <v>6</v>
      </c>
      <c r="J367" s="263">
        <v>0</v>
      </c>
      <c r="K367" s="263">
        <v>0</v>
      </c>
      <c r="L367" s="263">
        <v>6</v>
      </c>
      <c r="M367" s="263">
        <v>2</v>
      </c>
      <c r="N367" s="263">
        <v>0</v>
      </c>
      <c r="O367" s="263">
        <v>0</v>
      </c>
      <c r="P367" s="263">
        <v>2</v>
      </c>
      <c r="Q367" s="263">
        <v>0</v>
      </c>
      <c r="R367" s="263">
        <v>0</v>
      </c>
      <c r="S367" s="263">
        <v>0</v>
      </c>
      <c r="T367" s="265">
        <v>0</v>
      </c>
      <c r="U367" s="259">
        <f t="shared" si="17"/>
        <v>1</v>
      </c>
    </row>
    <row r="368" spans="1:21" x14ac:dyDescent="0.3">
      <c r="A368" s="247" t="str">
        <f t="shared" si="15"/>
        <v>10OL02</v>
      </c>
      <c r="B368" s="248">
        <f t="shared" si="16"/>
        <v>2</v>
      </c>
      <c r="C368" s="263" t="s">
        <v>363</v>
      </c>
      <c r="D368" s="264" t="s">
        <v>366</v>
      </c>
      <c r="E368" s="263">
        <v>2</v>
      </c>
      <c r="F368" s="263">
        <v>0</v>
      </c>
      <c r="G368" s="263">
        <v>0</v>
      </c>
      <c r="H368" s="263">
        <v>2</v>
      </c>
      <c r="I368" s="263">
        <v>1</v>
      </c>
      <c r="J368" s="263">
        <v>0</v>
      </c>
      <c r="K368" s="263">
        <v>0</v>
      </c>
      <c r="L368" s="263">
        <v>1</v>
      </c>
      <c r="M368" s="263">
        <v>1</v>
      </c>
      <c r="N368" s="263">
        <v>0</v>
      </c>
      <c r="O368" s="263">
        <v>0</v>
      </c>
      <c r="P368" s="263">
        <v>1</v>
      </c>
      <c r="Q368" s="263">
        <v>0</v>
      </c>
      <c r="R368" s="263">
        <v>0</v>
      </c>
      <c r="S368" s="263">
        <v>0</v>
      </c>
      <c r="T368" s="265">
        <v>0</v>
      </c>
      <c r="U368" s="259">
        <f t="shared" si="17"/>
        <v>1</v>
      </c>
    </row>
    <row r="369" spans="1:21" x14ac:dyDescent="0.3">
      <c r="A369" s="247" t="str">
        <f t="shared" si="15"/>
        <v>10OL03</v>
      </c>
      <c r="B369" s="248">
        <f t="shared" si="16"/>
        <v>3</v>
      </c>
      <c r="C369" s="263" t="s">
        <v>363</v>
      </c>
      <c r="D369" s="264" t="s">
        <v>370</v>
      </c>
      <c r="E369" s="263">
        <v>7</v>
      </c>
      <c r="F369" s="263">
        <v>0</v>
      </c>
      <c r="G369" s="263">
        <v>0</v>
      </c>
      <c r="H369" s="263">
        <v>7</v>
      </c>
      <c r="I369" s="263">
        <v>2</v>
      </c>
      <c r="J369" s="263">
        <v>0</v>
      </c>
      <c r="K369" s="263">
        <v>0</v>
      </c>
      <c r="L369" s="263">
        <v>2</v>
      </c>
      <c r="M369" s="263">
        <v>2</v>
      </c>
      <c r="N369" s="263">
        <v>0</v>
      </c>
      <c r="O369" s="263">
        <v>0</v>
      </c>
      <c r="P369" s="263">
        <v>2</v>
      </c>
      <c r="Q369" s="263">
        <v>1</v>
      </c>
      <c r="R369" s="263">
        <v>0</v>
      </c>
      <c r="S369" s="263">
        <v>0</v>
      </c>
      <c r="T369" s="265">
        <v>1</v>
      </c>
      <c r="U369" s="259">
        <f t="shared" si="17"/>
        <v>1</v>
      </c>
    </row>
    <row r="370" spans="1:21" x14ac:dyDescent="0.3">
      <c r="A370" s="247" t="str">
        <f t="shared" si="15"/>
        <v>12QB01</v>
      </c>
      <c r="B370" s="248">
        <f t="shared" si="16"/>
        <v>1</v>
      </c>
      <c r="C370" s="266" t="s">
        <v>260</v>
      </c>
      <c r="D370" s="267" t="s">
        <v>262</v>
      </c>
      <c r="E370" s="266">
        <v>0</v>
      </c>
      <c r="F370" s="266">
        <v>1</v>
      </c>
      <c r="G370" s="266">
        <v>0</v>
      </c>
      <c r="H370" s="266">
        <v>1</v>
      </c>
      <c r="I370" s="266">
        <v>0</v>
      </c>
      <c r="J370" s="266">
        <v>0</v>
      </c>
      <c r="K370" s="266">
        <v>0</v>
      </c>
      <c r="L370" s="266">
        <v>0</v>
      </c>
      <c r="M370" s="266">
        <v>0</v>
      </c>
      <c r="N370" s="266">
        <v>0</v>
      </c>
      <c r="O370" s="266">
        <v>0</v>
      </c>
      <c r="P370" s="266">
        <v>0</v>
      </c>
      <c r="Q370" s="266">
        <v>0</v>
      </c>
      <c r="R370" s="266">
        <v>0</v>
      </c>
      <c r="S370" s="266">
        <v>0</v>
      </c>
      <c r="T370" s="268">
        <v>0</v>
      </c>
      <c r="U370" s="259">
        <f t="shared" si="17"/>
        <v>1</v>
      </c>
    </row>
    <row r="371" spans="1:21" x14ac:dyDescent="0.3">
      <c r="A371" s="247" t="str">
        <f t="shared" si="15"/>
        <v>12QN01</v>
      </c>
      <c r="B371" s="248">
        <f t="shared" si="16"/>
        <v>1</v>
      </c>
      <c r="C371" s="263" t="s">
        <v>385</v>
      </c>
      <c r="D371" s="264" t="s">
        <v>379</v>
      </c>
      <c r="E371" s="263">
        <v>1</v>
      </c>
      <c r="F371" s="263">
        <v>0</v>
      </c>
      <c r="G371" s="263">
        <v>0</v>
      </c>
      <c r="H371" s="263">
        <v>1</v>
      </c>
      <c r="I371" s="263">
        <v>0</v>
      </c>
      <c r="J371" s="263">
        <v>0</v>
      </c>
      <c r="K371" s="263">
        <v>0</v>
      </c>
      <c r="L371" s="263">
        <v>0</v>
      </c>
      <c r="M371" s="263">
        <v>1</v>
      </c>
      <c r="N371" s="263">
        <v>0</v>
      </c>
      <c r="O371" s="263">
        <v>0</v>
      </c>
      <c r="P371" s="263">
        <v>1</v>
      </c>
      <c r="Q371" s="263">
        <v>0</v>
      </c>
      <c r="R371" s="263">
        <v>0</v>
      </c>
      <c r="S371" s="263">
        <v>0</v>
      </c>
      <c r="T371" s="265">
        <v>0</v>
      </c>
      <c r="U371" s="259">
        <f t="shared" si="17"/>
        <v>1</v>
      </c>
    </row>
    <row r="372" spans="1:21" x14ac:dyDescent="0.3">
      <c r="A372" s="247" t="str">
        <f t="shared" si="15"/>
        <v>12QN02</v>
      </c>
      <c r="B372" s="248">
        <f t="shared" si="16"/>
        <v>2</v>
      </c>
      <c r="C372" s="263" t="s">
        <v>385</v>
      </c>
      <c r="D372" s="264" t="s">
        <v>383</v>
      </c>
      <c r="E372" s="263">
        <v>0</v>
      </c>
      <c r="F372" s="263">
        <v>0</v>
      </c>
      <c r="G372" s="263">
        <v>0</v>
      </c>
      <c r="H372" s="263">
        <v>0</v>
      </c>
      <c r="I372" s="263">
        <v>0</v>
      </c>
      <c r="J372" s="263">
        <v>0</v>
      </c>
      <c r="K372" s="263">
        <v>0</v>
      </c>
      <c r="L372" s="263">
        <v>0</v>
      </c>
      <c r="M372" s="263">
        <v>0</v>
      </c>
      <c r="N372" s="263">
        <v>0</v>
      </c>
      <c r="O372" s="263">
        <v>0</v>
      </c>
      <c r="P372" s="263">
        <v>0</v>
      </c>
      <c r="Q372" s="263">
        <v>1</v>
      </c>
      <c r="R372" s="263">
        <v>0</v>
      </c>
      <c r="S372" s="263">
        <v>0</v>
      </c>
      <c r="T372" s="265">
        <v>1</v>
      </c>
      <c r="U372" s="259">
        <f t="shared" si="17"/>
        <v>0</v>
      </c>
    </row>
    <row r="373" spans="1:21" x14ac:dyDescent="0.3">
      <c r="A373" s="247" t="str">
        <f t="shared" si="15"/>
        <v>14MY01</v>
      </c>
      <c r="B373" s="248">
        <f t="shared" si="16"/>
        <v>1</v>
      </c>
      <c r="C373" s="266" t="s">
        <v>276</v>
      </c>
      <c r="D373" s="267" t="s">
        <v>310</v>
      </c>
      <c r="E373" s="266">
        <v>0</v>
      </c>
      <c r="F373" s="266">
        <v>0</v>
      </c>
      <c r="G373" s="266">
        <v>0</v>
      </c>
      <c r="H373" s="266">
        <v>0</v>
      </c>
      <c r="I373" s="266">
        <v>0</v>
      </c>
      <c r="J373" s="266">
        <v>0</v>
      </c>
      <c r="K373" s="266">
        <v>0</v>
      </c>
      <c r="L373" s="266">
        <v>0</v>
      </c>
      <c r="M373" s="266">
        <v>0</v>
      </c>
      <c r="N373" s="266">
        <v>0</v>
      </c>
      <c r="O373" s="266">
        <v>0</v>
      </c>
      <c r="P373" s="266">
        <v>0</v>
      </c>
      <c r="Q373" s="266">
        <v>0</v>
      </c>
      <c r="R373" s="266">
        <v>1</v>
      </c>
      <c r="S373" s="266">
        <v>0</v>
      </c>
      <c r="T373" s="268">
        <v>1</v>
      </c>
      <c r="U373" s="259">
        <f t="shared" si="17"/>
        <v>0</v>
      </c>
    </row>
    <row r="374" spans="1:21" x14ac:dyDescent="0.3">
      <c r="A374" s="247" t="str">
        <f t="shared" si="15"/>
        <v>14NA01</v>
      </c>
      <c r="B374" s="248">
        <f t="shared" si="16"/>
        <v>1</v>
      </c>
      <c r="C374" s="263" t="s">
        <v>359</v>
      </c>
      <c r="D374" s="264" t="s">
        <v>213</v>
      </c>
      <c r="E374" s="263">
        <v>1</v>
      </c>
      <c r="F374" s="263">
        <v>0</v>
      </c>
      <c r="G374" s="263">
        <v>0</v>
      </c>
      <c r="H374" s="263">
        <v>1</v>
      </c>
      <c r="I374" s="263">
        <v>0</v>
      </c>
      <c r="J374" s="263">
        <v>0</v>
      </c>
      <c r="K374" s="263">
        <v>0</v>
      </c>
      <c r="L374" s="263">
        <v>0</v>
      </c>
      <c r="M374" s="263">
        <v>0</v>
      </c>
      <c r="N374" s="263">
        <v>0</v>
      </c>
      <c r="O374" s="263">
        <v>0</v>
      </c>
      <c r="P374" s="263">
        <v>0</v>
      </c>
      <c r="Q374" s="263">
        <v>1</v>
      </c>
      <c r="R374" s="263">
        <v>0</v>
      </c>
      <c r="S374" s="263">
        <v>0</v>
      </c>
      <c r="T374" s="265">
        <v>1</v>
      </c>
      <c r="U374" s="259">
        <f t="shared" si="17"/>
        <v>0</v>
      </c>
    </row>
    <row r="375" spans="1:21" x14ac:dyDescent="0.3">
      <c r="A375" s="247" t="str">
        <f t="shared" si="15"/>
        <v>14NA02</v>
      </c>
      <c r="B375" s="248">
        <f t="shared" si="16"/>
        <v>2</v>
      </c>
      <c r="C375" s="266" t="s">
        <v>359</v>
      </c>
      <c r="D375" s="267" t="s">
        <v>228</v>
      </c>
      <c r="E375" s="266">
        <v>1</v>
      </c>
      <c r="F375" s="266">
        <v>0</v>
      </c>
      <c r="G375" s="266">
        <v>0</v>
      </c>
      <c r="H375" s="266">
        <v>1</v>
      </c>
      <c r="I375" s="266">
        <v>0</v>
      </c>
      <c r="J375" s="266">
        <v>0</v>
      </c>
      <c r="K375" s="266">
        <v>0</v>
      </c>
      <c r="L375" s="266">
        <v>0</v>
      </c>
      <c r="M375" s="266">
        <v>1</v>
      </c>
      <c r="N375" s="266">
        <v>0</v>
      </c>
      <c r="O375" s="266">
        <v>0</v>
      </c>
      <c r="P375" s="266">
        <v>1</v>
      </c>
      <c r="Q375" s="266">
        <v>0</v>
      </c>
      <c r="R375" s="266">
        <v>0</v>
      </c>
      <c r="S375" s="266">
        <v>0</v>
      </c>
      <c r="T375" s="268">
        <v>0</v>
      </c>
      <c r="U375" s="259">
        <f t="shared" si="17"/>
        <v>1</v>
      </c>
    </row>
    <row r="376" spans="1:21" x14ac:dyDescent="0.3">
      <c r="A376" s="247" t="str">
        <f t="shared" si="15"/>
        <v>14OH01</v>
      </c>
      <c r="B376" s="248">
        <f t="shared" si="16"/>
        <v>1</v>
      </c>
      <c r="C376" s="263" t="s">
        <v>306</v>
      </c>
      <c r="D376" s="264" t="s">
        <v>293</v>
      </c>
      <c r="E376" s="263">
        <v>0</v>
      </c>
      <c r="F376" s="263">
        <v>0</v>
      </c>
      <c r="G376" s="263">
        <v>0</v>
      </c>
      <c r="H376" s="263">
        <v>0</v>
      </c>
      <c r="I376" s="263">
        <v>0</v>
      </c>
      <c r="J376" s="263">
        <v>0</v>
      </c>
      <c r="K376" s="263">
        <v>0</v>
      </c>
      <c r="L376" s="263">
        <v>0</v>
      </c>
      <c r="M376" s="263">
        <v>0</v>
      </c>
      <c r="N376" s="263">
        <v>0</v>
      </c>
      <c r="O376" s="263">
        <v>0</v>
      </c>
      <c r="P376" s="263">
        <v>0</v>
      </c>
      <c r="Q376" s="263">
        <v>0</v>
      </c>
      <c r="R376" s="263">
        <v>0</v>
      </c>
      <c r="S376" s="263">
        <v>0</v>
      </c>
      <c r="T376" s="265">
        <v>0</v>
      </c>
      <c r="U376" s="259">
        <f t="shared" si="17"/>
        <v>0</v>
      </c>
    </row>
    <row r="377" spans="1:21" x14ac:dyDescent="0.3">
      <c r="A377" s="247" t="str">
        <f t="shared" si="15"/>
        <v>14OH02</v>
      </c>
      <c r="B377" s="248">
        <f t="shared" si="16"/>
        <v>2</v>
      </c>
      <c r="C377" s="263" t="s">
        <v>306</v>
      </c>
      <c r="D377" s="264" t="s">
        <v>304</v>
      </c>
      <c r="E377" s="263">
        <v>1</v>
      </c>
      <c r="F377" s="263">
        <v>0</v>
      </c>
      <c r="G377" s="263">
        <v>0</v>
      </c>
      <c r="H377" s="263">
        <v>1</v>
      </c>
      <c r="I377" s="263">
        <v>0</v>
      </c>
      <c r="J377" s="263">
        <v>0</v>
      </c>
      <c r="K377" s="263">
        <v>0</v>
      </c>
      <c r="L377" s="263">
        <v>0</v>
      </c>
      <c r="M377" s="263">
        <v>0</v>
      </c>
      <c r="N377" s="263">
        <v>0</v>
      </c>
      <c r="O377" s="263">
        <v>0</v>
      </c>
      <c r="P377" s="263">
        <v>0</v>
      </c>
      <c r="Q377" s="263">
        <v>0</v>
      </c>
      <c r="R377" s="263">
        <v>0</v>
      </c>
      <c r="S377" s="263">
        <v>0</v>
      </c>
      <c r="T377" s="265">
        <v>0</v>
      </c>
      <c r="U377" s="259">
        <f t="shared" si="17"/>
        <v>1</v>
      </c>
    </row>
    <row r="378" spans="1:21" x14ac:dyDescent="0.3">
      <c r="A378" s="247" t="str">
        <f t="shared" si="15"/>
        <v>14OH03</v>
      </c>
      <c r="B378" s="248">
        <f t="shared" si="16"/>
        <v>3</v>
      </c>
      <c r="C378" s="263" t="s">
        <v>306</v>
      </c>
      <c r="D378" s="264" t="s">
        <v>307</v>
      </c>
      <c r="E378" s="263">
        <v>0</v>
      </c>
      <c r="F378" s="263">
        <v>0</v>
      </c>
      <c r="G378" s="263">
        <v>0</v>
      </c>
      <c r="H378" s="263">
        <v>0</v>
      </c>
      <c r="I378" s="263">
        <v>0</v>
      </c>
      <c r="J378" s="263">
        <v>0</v>
      </c>
      <c r="K378" s="263">
        <v>0</v>
      </c>
      <c r="L378" s="263">
        <v>0</v>
      </c>
      <c r="M378" s="263">
        <v>0</v>
      </c>
      <c r="N378" s="263">
        <v>0</v>
      </c>
      <c r="O378" s="263">
        <v>0</v>
      </c>
      <c r="P378" s="263">
        <v>0</v>
      </c>
      <c r="Q378" s="263">
        <v>0</v>
      </c>
      <c r="R378" s="263">
        <v>0</v>
      </c>
      <c r="S378" s="263">
        <v>0</v>
      </c>
      <c r="T378" s="265">
        <v>0</v>
      </c>
      <c r="U378" s="259">
        <f t="shared" si="17"/>
        <v>0</v>
      </c>
    </row>
    <row r="379" spans="1:21" x14ac:dyDescent="0.3">
      <c r="A379" s="247" t="str">
        <f t="shared" si="15"/>
        <v>14OH04</v>
      </c>
      <c r="B379" s="248">
        <f t="shared" si="16"/>
        <v>4</v>
      </c>
      <c r="C379" s="266" t="s">
        <v>306</v>
      </c>
      <c r="D379" s="267" t="s">
        <v>314</v>
      </c>
      <c r="E379" s="266">
        <v>2</v>
      </c>
      <c r="F379" s="266">
        <v>0</v>
      </c>
      <c r="G379" s="266">
        <v>0</v>
      </c>
      <c r="H379" s="266">
        <v>2</v>
      </c>
      <c r="I379" s="266">
        <v>0</v>
      </c>
      <c r="J379" s="266">
        <v>0</v>
      </c>
      <c r="K379" s="266">
        <v>0</v>
      </c>
      <c r="L379" s="266">
        <v>0</v>
      </c>
      <c r="M379" s="266">
        <v>0</v>
      </c>
      <c r="N379" s="266">
        <v>0</v>
      </c>
      <c r="O379" s="266">
        <v>0</v>
      </c>
      <c r="P379" s="266">
        <v>0</v>
      </c>
      <c r="Q379" s="266">
        <v>0</v>
      </c>
      <c r="R379" s="266">
        <v>0</v>
      </c>
      <c r="S379" s="266">
        <v>0</v>
      </c>
      <c r="T379" s="268">
        <v>0</v>
      </c>
      <c r="U379" s="259">
        <f t="shared" si="17"/>
        <v>1</v>
      </c>
    </row>
    <row r="380" spans="1:21" x14ac:dyDescent="0.3">
      <c r="A380" s="247" t="str">
        <f t="shared" si="15"/>
        <v>14OH05</v>
      </c>
      <c r="B380" s="248">
        <f t="shared" si="16"/>
        <v>5</v>
      </c>
      <c r="C380" s="263" t="s">
        <v>306</v>
      </c>
      <c r="D380" s="264" t="s">
        <v>325</v>
      </c>
      <c r="E380" s="263">
        <v>0</v>
      </c>
      <c r="F380" s="263">
        <v>0</v>
      </c>
      <c r="G380" s="263">
        <v>0</v>
      </c>
      <c r="H380" s="263">
        <v>0</v>
      </c>
      <c r="I380" s="263">
        <v>0</v>
      </c>
      <c r="J380" s="263">
        <v>0</v>
      </c>
      <c r="K380" s="263">
        <v>0</v>
      </c>
      <c r="L380" s="263">
        <v>0</v>
      </c>
      <c r="M380" s="263">
        <v>0</v>
      </c>
      <c r="N380" s="263">
        <v>0</v>
      </c>
      <c r="O380" s="263">
        <v>0</v>
      </c>
      <c r="P380" s="263">
        <v>0</v>
      </c>
      <c r="Q380" s="263">
        <v>0</v>
      </c>
      <c r="R380" s="263">
        <v>0</v>
      </c>
      <c r="S380" s="263">
        <v>0</v>
      </c>
      <c r="T380" s="265">
        <v>0</v>
      </c>
      <c r="U380" s="259">
        <f t="shared" si="17"/>
        <v>0</v>
      </c>
    </row>
    <row r="381" spans="1:21" x14ac:dyDescent="0.3">
      <c r="A381" s="247" t="str">
        <f t="shared" si="15"/>
        <v>14OP01</v>
      </c>
      <c r="B381" s="248">
        <f t="shared" si="16"/>
        <v>1</v>
      </c>
      <c r="C381" s="263" t="s">
        <v>185</v>
      </c>
      <c r="D381" s="264" t="s">
        <v>97</v>
      </c>
      <c r="E381" s="263">
        <v>1</v>
      </c>
      <c r="F381" s="263">
        <v>0</v>
      </c>
      <c r="G381" s="263">
        <v>0</v>
      </c>
      <c r="H381" s="263">
        <v>1</v>
      </c>
      <c r="I381" s="263">
        <v>0</v>
      </c>
      <c r="J381" s="263">
        <v>0</v>
      </c>
      <c r="K381" s="263">
        <v>0</v>
      </c>
      <c r="L381" s="263">
        <v>0</v>
      </c>
      <c r="M381" s="263">
        <v>1</v>
      </c>
      <c r="N381" s="263">
        <v>0</v>
      </c>
      <c r="O381" s="263">
        <v>0</v>
      </c>
      <c r="P381" s="263">
        <v>1</v>
      </c>
      <c r="Q381" s="263">
        <v>0</v>
      </c>
      <c r="R381" s="263">
        <v>0</v>
      </c>
      <c r="S381" s="263">
        <v>0</v>
      </c>
      <c r="T381" s="265">
        <v>0</v>
      </c>
      <c r="U381" s="259">
        <f t="shared" si="17"/>
        <v>1</v>
      </c>
    </row>
    <row r="382" spans="1:21" x14ac:dyDescent="0.3">
      <c r="A382" s="247" t="str">
        <f t="shared" si="15"/>
        <v>14OP02</v>
      </c>
      <c r="B382" s="248">
        <f t="shared" si="16"/>
        <v>2</v>
      </c>
      <c r="C382" s="266" t="s">
        <v>185</v>
      </c>
      <c r="D382" s="267" t="s">
        <v>200</v>
      </c>
      <c r="E382" s="266">
        <v>0</v>
      </c>
      <c r="F382" s="266">
        <v>0</v>
      </c>
      <c r="G382" s="266">
        <v>0</v>
      </c>
      <c r="H382" s="266">
        <v>0</v>
      </c>
      <c r="I382" s="266">
        <v>0</v>
      </c>
      <c r="J382" s="266">
        <v>0</v>
      </c>
      <c r="K382" s="266">
        <v>0</v>
      </c>
      <c r="L382" s="266">
        <v>0</v>
      </c>
      <c r="M382" s="266">
        <v>0</v>
      </c>
      <c r="N382" s="266">
        <v>0</v>
      </c>
      <c r="O382" s="266">
        <v>0</v>
      </c>
      <c r="P382" s="266">
        <v>0</v>
      </c>
      <c r="Q382" s="266">
        <v>0</v>
      </c>
      <c r="R382" s="266">
        <v>0</v>
      </c>
      <c r="S382" s="266">
        <v>0</v>
      </c>
      <c r="T382" s="268">
        <v>0</v>
      </c>
      <c r="U382" s="259">
        <f t="shared" si="17"/>
        <v>0</v>
      </c>
    </row>
    <row r="383" spans="1:21" x14ac:dyDescent="0.3">
      <c r="A383" s="247" t="str">
        <f t="shared" si="15"/>
        <v>14OP03</v>
      </c>
      <c r="B383" s="248">
        <f t="shared" si="16"/>
        <v>3</v>
      </c>
      <c r="C383" s="266" t="s">
        <v>185</v>
      </c>
      <c r="D383" s="267" t="s">
        <v>206</v>
      </c>
      <c r="E383" s="266">
        <v>9</v>
      </c>
      <c r="F383" s="266">
        <v>0</v>
      </c>
      <c r="G383" s="266">
        <v>0</v>
      </c>
      <c r="H383" s="266">
        <v>9</v>
      </c>
      <c r="I383" s="266">
        <v>1</v>
      </c>
      <c r="J383" s="266">
        <v>0</v>
      </c>
      <c r="K383" s="266">
        <v>0</v>
      </c>
      <c r="L383" s="266">
        <v>1</v>
      </c>
      <c r="M383" s="266">
        <v>7</v>
      </c>
      <c r="N383" s="266">
        <v>0</v>
      </c>
      <c r="O383" s="266">
        <v>0</v>
      </c>
      <c r="P383" s="266">
        <v>7</v>
      </c>
      <c r="Q383" s="266">
        <v>0</v>
      </c>
      <c r="R383" s="266">
        <v>0</v>
      </c>
      <c r="S383" s="266">
        <v>0</v>
      </c>
      <c r="T383" s="268">
        <v>0</v>
      </c>
      <c r="U383" s="259">
        <f t="shared" si="17"/>
        <v>1</v>
      </c>
    </row>
    <row r="384" spans="1:21" x14ac:dyDescent="0.3">
      <c r="A384" s="247" t="str">
        <f t="shared" si="15"/>
        <v>14OP04</v>
      </c>
      <c r="B384" s="248">
        <f t="shared" si="16"/>
        <v>4</v>
      </c>
      <c r="C384" s="266" t="s">
        <v>185</v>
      </c>
      <c r="D384" s="267" t="s">
        <v>272</v>
      </c>
      <c r="E384" s="266">
        <v>0</v>
      </c>
      <c r="F384" s="266">
        <v>0</v>
      </c>
      <c r="G384" s="266">
        <v>0</v>
      </c>
      <c r="H384" s="266">
        <v>0</v>
      </c>
      <c r="I384" s="266">
        <v>0</v>
      </c>
      <c r="J384" s="266">
        <v>0</v>
      </c>
      <c r="K384" s="266">
        <v>0</v>
      </c>
      <c r="L384" s="266">
        <v>0</v>
      </c>
      <c r="M384" s="266">
        <v>0</v>
      </c>
      <c r="N384" s="266">
        <v>0</v>
      </c>
      <c r="O384" s="266">
        <v>0</v>
      </c>
      <c r="P384" s="266">
        <v>0</v>
      </c>
      <c r="Q384" s="266">
        <v>0</v>
      </c>
      <c r="R384" s="266">
        <v>0</v>
      </c>
      <c r="S384" s="266">
        <v>0</v>
      </c>
      <c r="T384" s="268">
        <v>0</v>
      </c>
      <c r="U384" s="259">
        <f t="shared" si="17"/>
        <v>0</v>
      </c>
    </row>
    <row r="385" spans="1:21" x14ac:dyDescent="0.3">
      <c r="A385" s="247" t="str">
        <f t="shared" si="15"/>
        <v>14OP05</v>
      </c>
      <c r="B385" s="248">
        <f t="shared" si="16"/>
        <v>5</v>
      </c>
      <c r="C385" s="266" t="s">
        <v>185</v>
      </c>
      <c r="D385" s="267" t="s">
        <v>290</v>
      </c>
      <c r="E385" s="266">
        <v>0</v>
      </c>
      <c r="F385" s="266">
        <v>0</v>
      </c>
      <c r="G385" s="266">
        <v>0</v>
      </c>
      <c r="H385" s="266">
        <v>0</v>
      </c>
      <c r="I385" s="266">
        <v>0</v>
      </c>
      <c r="J385" s="266">
        <v>0</v>
      </c>
      <c r="K385" s="266">
        <v>0</v>
      </c>
      <c r="L385" s="266">
        <v>0</v>
      </c>
      <c r="M385" s="266">
        <v>1</v>
      </c>
      <c r="N385" s="266">
        <v>0</v>
      </c>
      <c r="O385" s="266">
        <v>0</v>
      </c>
      <c r="P385" s="266">
        <v>1</v>
      </c>
      <c r="Q385" s="266">
        <v>0</v>
      </c>
      <c r="R385" s="266">
        <v>0</v>
      </c>
      <c r="S385" s="266">
        <v>0</v>
      </c>
      <c r="T385" s="268">
        <v>0</v>
      </c>
      <c r="U385" s="259">
        <f t="shared" si="17"/>
        <v>1</v>
      </c>
    </row>
    <row r="386" spans="1:21" x14ac:dyDescent="0.3">
      <c r="A386" s="247" t="str">
        <f t="shared" si="15"/>
        <v>14OP06</v>
      </c>
      <c r="B386" s="248">
        <f t="shared" si="16"/>
        <v>6</v>
      </c>
      <c r="C386" s="266" t="s">
        <v>185</v>
      </c>
      <c r="D386" s="267" t="s">
        <v>379</v>
      </c>
      <c r="E386" s="266">
        <v>0</v>
      </c>
      <c r="F386" s="266">
        <v>0</v>
      </c>
      <c r="G386" s="266">
        <v>0</v>
      </c>
      <c r="H386" s="266">
        <v>0</v>
      </c>
      <c r="I386" s="266">
        <v>0</v>
      </c>
      <c r="J386" s="266">
        <v>0</v>
      </c>
      <c r="K386" s="266">
        <v>0</v>
      </c>
      <c r="L386" s="266">
        <v>0</v>
      </c>
      <c r="M386" s="266">
        <v>0</v>
      </c>
      <c r="N386" s="266">
        <v>0</v>
      </c>
      <c r="O386" s="266">
        <v>0</v>
      </c>
      <c r="P386" s="266">
        <v>0</v>
      </c>
      <c r="Q386" s="266">
        <v>0</v>
      </c>
      <c r="R386" s="266">
        <v>0</v>
      </c>
      <c r="S386" s="266">
        <v>0</v>
      </c>
      <c r="T386" s="268">
        <v>0</v>
      </c>
      <c r="U386" s="259">
        <f t="shared" si="17"/>
        <v>0</v>
      </c>
    </row>
    <row r="387" spans="1:21" x14ac:dyDescent="0.3">
      <c r="A387" s="247" t="str">
        <f t="shared" si="15"/>
        <v>14OT01</v>
      </c>
      <c r="B387" s="248">
        <f t="shared" si="16"/>
        <v>1</v>
      </c>
      <c r="C387" s="266" t="s">
        <v>360</v>
      </c>
      <c r="D387" s="267" t="s">
        <v>355</v>
      </c>
      <c r="E387" s="266">
        <v>3</v>
      </c>
      <c r="F387" s="266">
        <v>0</v>
      </c>
      <c r="G387" s="266">
        <v>0</v>
      </c>
      <c r="H387" s="266">
        <v>3</v>
      </c>
      <c r="I387" s="266">
        <v>0</v>
      </c>
      <c r="J387" s="266">
        <v>0</v>
      </c>
      <c r="K387" s="266">
        <v>0</v>
      </c>
      <c r="L387" s="266">
        <v>0</v>
      </c>
      <c r="M387" s="266">
        <v>1</v>
      </c>
      <c r="N387" s="266">
        <v>0</v>
      </c>
      <c r="O387" s="266">
        <v>0</v>
      </c>
      <c r="P387" s="266">
        <v>1</v>
      </c>
      <c r="Q387" s="266">
        <v>0</v>
      </c>
      <c r="R387" s="266">
        <v>0</v>
      </c>
      <c r="S387" s="266">
        <v>0</v>
      </c>
      <c r="T387" s="268">
        <v>0</v>
      </c>
      <c r="U387" s="259">
        <f t="shared" si="17"/>
        <v>1</v>
      </c>
    </row>
    <row r="388" spans="1:21" x14ac:dyDescent="0.3">
      <c r="A388" s="247" t="str">
        <f t="shared" si="15"/>
        <v>14OT02</v>
      </c>
      <c r="B388" s="248">
        <f t="shared" si="16"/>
        <v>2</v>
      </c>
      <c r="C388" s="266" t="s">
        <v>360</v>
      </c>
      <c r="D388" s="267" t="s">
        <v>362</v>
      </c>
      <c r="E388" s="266">
        <v>0</v>
      </c>
      <c r="F388" s="266">
        <v>0</v>
      </c>
      <c r="G388" s="266">
        <v>0</v>
      </c>
      <c r="H388" s="266">
        <v>0</v>
      </c>
      <c r="I388" s="266">
        <v>0</v>
      </c>
      <c r="J388" s="266">
        <v>0</v>
      </c>
      <c r="K388" s="266">
        <v>0</v>
      </c>
      <c r="L388" s="266">
        <v>0</v>
      </c>
      <c r="M388" s="266">
        <v>1</v>
      </c>
      <c r="N388" s="266">
        <v>0</v>
      </c>
      <c r="O388" s="266">
        <v>0</v>
      </c>
      <c r="P388" s="266">
        <v>1</v>
      </c>
      <c r="Q388" s="266">
        <v>0</v>
      </c>
      <c r="R388" s="266">
        <v>0</v>
      </c>
      <c r="S388" s="266">
        <v>0</v>
      </c>
      <c r="T388" s="268">
        <v>0</v>
      </c>
      <c r="U388" s="259">
        <f t="shared" si="17"/>
        <v>1</v>
      </c>
    </row>
    <row r="389" spans="1:21" x14ac:dyDescent="0.3">
      <c r="A389" s="247" t="str">
        <f t="shared" si="15"/>
        <v>14OT03</v>
      </c>
      <c r="B389" s="248">
        <f t="shared" si="16"/>
        <v>3</v>
      </c>
      <c r="C389" s="266" t="s">
        <v>360</v>
      </c>
      <c r="D389" s="267" t="s">
        <v>390</v>
      </c>
      <c r="E389" s="266">
        <v>0</v>
      </c>
      <c r="F389" s="266">
        <v>0</v>
      </c>
      <c r="G389" s="266">
        <v>0</v>
      </c>
      <c r="H389" s="266">
        <v>0</v>
      </c>
      <c r="I389" s="266">
        <v>0</v>
      </c>
      <c r="J389" s="266">
        <v>0</v>
      </c>
      <c r="K389" s="266">
        <v>0</v>
      </c>
      <c r="L389" s="266">
        <v>0</v>
      </c>
      <c r="M389" s="266">
        <v>0</v>
      </c>
      <c r="N389" s="266">
        <v>0</v>
      </c>
      <c r="O389" s="266">
        <v>0</v>
      </c>
      <c r="P389" s="266">
        <v>0</v>
      </c>
      <c r="Q389" s="266">
        <v>0</v>
      </c>
      <c r="R389" s="266">
        <v>0</v>
      </c>
      <c r="S389" s="266">
        <v>0</v>
      </c>
      <c r="T389" s="268">
        <v>0</v>
      </c>
      <c r="U389" s="259">
        <f t="shared" si="17"/>
        <v>0</v>
      </c>
    </row>
    <row r="390" spans="1:21" x14ac:dyDescent="0.3">
      <c r="A390" s="247" t="str">
        <f t="shared" si="15"/>
        <v>14PR01</v>
      </c>
      <c r="B390" s="248">
        <f t="shared" si="16"/>
        <v>1</v>
      </c>
      <c r="C390" s="263" t="s">
        <v>337</v>
      </c>
      <c r="D390" s="264" t="s">
        <v>334</v>
      </c>
      <c r="E390" s="263">
        <v>2</v>
      </c>
      <c r="F390" s="263">
        <v>0</v>
      </c>
      <c r="G390" s="263">
        <v>0</v>
      </c>
      <c r="H390" s="263">
        <v>2</v>
      </c>
      <c r="I390" s="263">
        <v>0</v>
      </c>
      <c r="J390" s="263">
        <v>0</v>
      </c>
      <c r="K390" s="263">
        <v>0</v>
      </c>
      <c r="L390" s="263">
        <v>0</v>
      </c>
      <c r="M390" s="263">
        <v>2</v>
      </c>
      <c r="N390" s="263">
        <v>0</v>
      </c>
      <c r="O390" s="263">
        <v>0</v>
      </c>
      <c r="P390" s="263">
        <v>2</v>
      </c>
      <c r="Q390" s="263">
        <v>1</v>
      </c>
      <c r="R390" s="263">
        <v>1</v>
      </c>
      <c r="S390" s="263">
        <v>0</v>
      </c>
      <c r="T390" s="265">
        <v>2</v>
      </c>
      <c r="U390" s="259">
        <f t="shared" si="17"/>
        <v>1</v>
      </c>
    </row>
    <row r="391" spans="1:21" x14ac:dyDescent="0.3">
      <c r="A391" s="247" t="str">
        <f t="shared" si="15"/>
        <v>14RB01</v>
      </c>
      <c r="B391" s="248">
        <f t="shared" si="16"/>
        <v>1</v>
      </c>
      <c r="C391" s="266" t="s">
        <v>189</v>
      </c>
      <c r="D391" s="267" t="s">
        <v>213</v>
      </c>
      <c r="E391" s="266">
        <v>2</v>
      </c>
      <c r="F391" s="266">
        <v>0</v>
      </c>
      <c r="G391" s="266">
        <v>0</v>
      </c>
      <c r="H391" s="266">
        <v>2</v>
      </c>
      <c r="I391" s="266">
        <v>0</v>
      </c>
      <c r="J391" s="266">
        <v>0</v>
      </c>
      <c r="K391" s="266">
        <v>0</v>
      </c>
      <c r="L391" s="266">
        <v>0</v>
      </c>
      <c r="M391" s="266">
        <v>3</v>
      </c>
      <c r="N391" s="266">
        <v>0</v>
      </c>
      <c r="O391" s="266">
        <v>0</v>
      </c>
      <c r="P391" s="266">
        <v>3</v>
      </c>
      <c r="Q391" s="266">
        <v>0</v>
      </c>
      <c r="R391" s="266">
        <v>0</v>
      </c>
      <c r="S391" s="266">
        <v>0</v>
      </c>
      <c r="T391" s="268">
        <v>0</v>
      </c>
      <c r="U391" s="259">
        <f t="shared" si="17"/>
        <v>1</v>
      </c>
    </row>
    <row r="392" spans="1:21" x14ac:dyDescent="0.3">
      <c r="A392" s="247" t="str">
        <f t="shared" si="15"/>
        <v>14RB02</v>
      </c>
      <c r="B392" s="248">
        <f t="shared" si="16"/>
        <v>2</v>
      </c>
      <c r="C392" s="266" t="s">
        <v>189</v>
      </c>
      <c r="D392" s="267" t="s">
        <v>222</v>
      </c>
      <c r="E392" s="266">
        <v>1</v>
      </c>
      <c r="F392" s="266">
        <v>0</v>
      </c>
      <c r="G392" s="266">
        <v>0</v>
      </c>
      <c r="H392" s="266">
        <v>1</v>
      </c>
      <c r="I392" s="266">
        <v>0</v>
      </c>
      <c r="J392" s="266">
        <v>0</v>
      </c>
      <c r="K392" s="266">
        <v>0</v>
      </c>
      <c r="L392" s="266">
        <v>0</v>
      </c>
      <c r="M392" s="266">
        <v>2</v>
      </c>
      <c r="N392" s="266">
        <v>0</v>
      </c>
      <c r="O392" s="266">
        <v>0</v>
      </c>
      <c r="P392" s="266">
        <v>2</v>
      </c>
      <c r="Q392" s="266">
        <v>0</v>
      </c>
      <c r="R392" s="266">
        <v>0</v>
      </c>
      <c r="S392" s="266">
        <v>0</v>
      </c>
      <c r="T392" s="268">
        <v>0</v>
      </c>
      <c r="U392" s="259">
        <f t="shared" si="17"/>
        <v>1</v>
      </c>
    </row>
    <row r="393" spans="1:21" x14ac:dyDescent="0.3">
      <c r="A393" s="247" t="str">
        <f t="shared" si="15"/>
        <v>14RB03</v>
      </c>
      <c r="B393" s="248">
        <f t="shared" si="16"/>
        <v>3</v>
      </c>
      <c r="C393" s="266" t="s">
        <v>189</v>
      </c>
      <c r="D393" s="267" t="s">
        <v>231</v>
      </c>
      <c r="E393" s="266">
        <v>1</v>
      </c>
      <c r="F393" s="266">
        <v>0</v>
      </c>
      <c r="G393" s="266">
        <v>0</v>
      </c>
      <c r="H393" s="266">
        <v>1</v>
      </c>
      <c r="I393" s="266">
        <v>0</v>
      </c>
      <c r="J393" s="266">
        <v>0</v>
      </c>
      <c r="K393" s="266">
        <v>0</v>
      </c>
      <c r="L393" s="266">
        <v>0</v>
      </c>
      <c r="M393" s="266">
        <v>0</v>
      </c>
      <c r="N393" s="266">
        <v>0</v>
      </c>
      <c r="O393" s="266">
        <v>0</v>
      </c>
      <c r="P393" s="266">
        <v>0</v>
      </c>
      <c r="Q393" s="266">
        <v>0</v>
      </c>
      <c r="R393" s="266">
        <v>0</v>
      </c>
      <c r="S393" s="266">
        <v>0</v>
      </c>
      <c r="T393" s="268">
        <v>0</v>
      </c>
      <c r="U393" s="259">
        <f t="shared" si="17"/>
        <v>1</v>
      </c>
    </row>
    <row r="394" spans="1:21" x14ac:dyDescent="0.3">
      <c r="A394" s="247" t="str">
        <f t="shared" si="15"/>
        <v>14RB04</v>
      </c>
      <c r="B394" s="248">
        <f t="shared" si="16"/>
        <v>4</v>
      </c>
      <c r="C394" s="263" t="s">
        <v>189</v>
      </c>
      <c r="D394" s="264" t="s">
        <v>269</v>
      </c>
      <c r="E394" s="263">
        <v>1</v>
      </c>
      <c r="F394" s="263">
        <v>0</v>
      </c>
      <c r="G394" s="263">
        <v>0</v>
      </c>
      <c r="H394" s="263">
        <v>1</v>
      </c>
      <c r="I394" s="263">
        <v>0</v>
      </c>
      <c r="J394" s="263">
        <v>0</v>
      </c>
      <c r="K394" s="263">
        <v>0</v>
      </c>
      <c r="L394" s="263">
        <v>0</v>
      </c>
      <c r="M394" s="263">
        <v>6</v>
      </c>
      <c r="N394" s="263">
        <v>0</v>
      </c>
      <c r="O394" s="263">
        <v>0</v>
      </c>
      <c r="P394" s="263">
        <v>6</v>
      </c>
      <c r="Q394" s="263">
        <v>0</v>
      </c>
      <c r="R394" s="263">
        <v>0</v>
      </c>
      <c r="S394" s="263">
        <v>0</v>
      </c>
      <c r="T394" s="265">
        <v>0</v>
      </c>
      <c r="U394" s="259">
        <f t="shared" si="17"/>
        <v>1</v>
      </c>
    </row>
    <row r="395" spans="1:21" x14ac:dyDescent="0.3">
      <c r="A395" s="247" t="str">
        <f t="shared" ref="A395:A458" si="18">C395&amp;IF(B395&lt;10,"0","")&amp;B395</f>
        <v>14UA01</v>
      </c>
      <c r="B395" s="248">
        <f t="shared" ref="B395:B458" si="19">IF(C395=C394,B394+1,1)</f>
        <v>1</v>
      </c>
      <c r="C395" s="263" t="s">
        <v>257</v>
      </c>
      <c r="D395" s="264" t="s">
        <v>262</v>
      </c>
      <c r="E395" s="263">
        <v>0</v>
      </c>
      <c r="F395" s="263">
        <v>3</v>
      </c>
      <c r="G395" s="263">
        <v>0</v>
      </c>
      <c r="H395" s="263">
        <v>3</v>
      </c>
      <c r="I395" s="263">
        <v>1</v>
      </c>
      <c r="J395" s="263">
        <v>0</v>
      </c>
      <c r="K395" s="263">
        <v>0</v>
      </c>
      <c r="L395" s="263">
        <v>1</v>
      </c>
      <c r="M395" s="263">
        <v>2</v>
      </c>
      <c r="N395" s="263">
        <v>0</v>
      </c>
      <c r="O395" s="263">
        <v>0</v>
      </c>
      <c r="P395" s="263">
        <v>2</v>
      </c>
      <c r="Q395" s="263">
        <v>0</v>
      </c>
      <c r="R395" s="263">
        <v>0</v>
      </c>
      <c r="S395" s="263">
        <v>0</v>
      </c>
      <c r="T395" s="265">
        <v>0</v>
      </c>
      <c r="U395" s="259">
        <f t="shared" ref="U395:U458" si="20">IF((H395+P395)&gt;(L395+T395),1,0)</f>
        <v>1</v>
      </c>
    </row>
    <row r="396" spans="1:21" x14ac:dyDescent="0.3">
      <c r="A396" s="247" t="str">
        <f t="shared" si="18"/>
        <v>14VL01</v>
      </c>
      <c r="B396" s="248">
        <f t="shared" si="19"/>
        <v>1</v>
      </c>
      <c r="C396" s="266" t="s">
        <v>368</v>
      </c>
      <c r="D396" s="267" t="s">
        <v>366</v>
      </c>
      <c r="E396" s="266">
        <v>2</v>
      </c>
      <c r="F396" s="266">
        <v>0</v>
      </c>
      <c r="G396" s="266">
        <v>0</v>
      </c>
      <c r="H396" s="266">
        <v>2</v>
      </c>
      <c r="I396" s="266">
        <v>0</v>
      </c>
      <c r="J396" s="266">
        <v>0</v>
      </c>
      <c r="K396" s="266">
        <v>0</v>
      </c>
      <c r="L396" s="266">
        <v>0</v>
      </c>
      <c r="M396" s="266">
        <v>0</v>
      </c>
      <c r="N396" s="266">
        <v>0</v>
      </c>
      <c r="O396" s="266">
        <v>0</v>
      </c>
      <c r="P396" s="266">
        <v>0</v>
      </c>
      <c r="Q396" s="266">
        <v>0</v>
      </c>
      <c r="R396" s="266">
        <v>0</v>
      </c>
      <c r="S396" s="266">
        <v>0</v>
      </c>
      <c r="T396" s="268">
        <v>0</v>
      </c>
      <c r="U396" s="259">
        <f t="shared" si="20"/>
        <v>1</v>
      </c>
    </row>
    <row r="397" spans="1:21" x14ac:dyDescent="0.3">
      <c r="A397" s="247" t="str">
        <f t="shared" si="18"/>
        <v>14VL02</v>
      </c>
      <c r="B397" s="248">
        <f t="shared" si="19"/>
        <v>2</v>
      </c>
      <c r="C397" s="263" t="s">
        <v>368</v>
      </c>
      <c r="D397" s="264" t="s">
        <v>379</v>
      </c>
      <c r="E397" s="263">
        <v>0</v>
      </c>
      <c r="F397" s="263">
        <v>0</v>
      </c>
      <c r="G397" s="263">
        <v>0</v>
      </c>
      <c r="H397" s="263">
        <v>0</v>
      </c>
      <c r="I397" s="263">
        <v>0</v>
      </c>
      <c r="J397" s="263">
        <v>0</v>
      </c>
      <c r="K397" s="263">
        <v>0</v>
      </c>
      <c r="L397" s="263">
        <v>0</v>
      </c>
      <c r="M397" s="263">
        <v>0</v>
      </c>
      <c r="N397" s="263">
        <v>0</v>
      </c>
      <c r="O397" s="263">
        <v>0</v>
      </c>
      <c r="P397" s="263">
        <v>0</v>
      </c>
      <c r="Q397" s="263">
        <v>0</v>
      </c>
      <c r="R397" s="263">
        <v>0</v>
      </c>
      <c r="S397" s="263">
        <v>0</v>
      </c>
      <c r="T397" s="265">
        <v>0</v>
      </c>
      <c r="U397" s="259">
        <f t="shared" si="20"/>
        <v>0</v>
      </c>
    </row>
    <row r="398" spans="1:21" x14ac:dyDescent="0.3">
      <c r="A398" s="247" t="str">
        <f t="shared" si="18"/>
        <v>14VR01</v>
      </c>
      <c r="B398" s="248">
        <f t="shared" si="19"/>
        <v>1</v>
      </c>
      <c r="C398" s="266" t="s">
        <v>388</v>
      </c>
      <c r="D398" s="267" t="s">
        <v>383</v>
      </c>
      <c r="E398" s="266">
        <v>0</v>
      </c>
      <c r="F398" s="266">
        <v>0</v>
      </c>
      <c r="G398" s="266">
        <v>0</v>
      </c>
      <c r="H398" s="266">
        <v>0</v>
      </c>
      <c r="I398" s="266">
        <v>1</v>
      </c>
      <c r="J398" s="266">
        <v>0</v>
      </c>
      <c r="K398" s="266">
        <v>0</v>
      </c>
      <c r="L398" s="266">
        <v>1</v>
      </c>
      <c r="M398" s="266">
        <v>1</v>
      </c>
      <c r="N398" s="266">
        <v>0</v>
      </c>
      <c r="O398" s="266">
        <v>0</v>
      </c>
      <c r="P398" s="266">
        <v>1</v>
      </c>
      <c r="Q398" s="266">
        <v>1</v>
      </c>
      <c r="R398" s="266">
        <v>0</v>
      </c>
      <c r="S398" s="266">
        <v>0</v>
      </c>
      <c r="T398" s="268">
        <v>1</v>
      </c>
      <c r="U398" s="259">
        <f t="shared" si="20"/>
        <v>0</v>
      </c>
    </row>
    <row r="399" spans="1:21" x14ac:dyDescent="0.3">
      <c r="A399" s="247" t="str">
        <f t="shared" si="18"/>
        <v>14VR02</v>
      </c>
      <c r="B399" s="248">
        <f t="shared" si="19"/>
        <v>2</v>
      </c>
      <c r="C399" s="266" t="s">
        <v>388</v>
      </c>
      <c r="D399" s="267" t="s">
        <v>386</v>
      </c>
      <c r="E399" s="266">
        <v>3</v>
      </c>
      <c r="F399" s="266">
        <v>0</v>
      </c>
      <c r="G399" s="266">
        <v>0</v>
      </c>
      <c r="H399" s="266">
        <v>3</v>
      </c>
      <c r="I399" s="266">
        <v>0</v>
      </c>
      <c r="J399" s="266">
        <v>0</v>
      </c>
      <c r="K399" s="266">
        <v>0</v>
      </c>
      <c r="L399" s="266">
        <v>0</v>
      </c>
      <c r="M399" s="266">
        <v>0</v>
      </c>
      <c r="N399" s="266">
        <v>0</v>
      </c>
      <c r="O399" s="266">
        <v>0</v>
      </c>
      <c r="P399" s="266">
        <v>0</v>
      </c>
      <c r="Q399" s="266">
        <v>0</v>
      </c>
      <c r="R399" s="266">
        <v>0</v>
      </c>
      <c r="S399" s="266">
        <v>0</v>
      </c>
      <c r="T399" s="268">
        <v>0</v>
      </c>
      <c r="U399" s="259">
        <f t="shared" si="20"/>
        <v>1</v>
      </c>
    </row>
    <row r="400" spans="1:21" x14ac:dyDescent="0.3">
      <c r="A400" s="247" t="str">
        <f t="shared" si="18"/>
        <v>14VR03</v>
      </c>
      <c r="B400" s="248">
        <f t="shared" si="19"/>
        <v>3</v>
      </c>
      <c r="C400" s="263" t="s">
        <v>388</v>
      </c>
      <c r="D400" s="264" t="s">
        <v>390</v>
      </c>
      <c r="E400" s="263">
        <v>2</v>
      </c>
      <c r="F400" s="263">
        <v>0</v>
      </c>
      <c r="G400" s="263">
        <v>0</v>
      </c>
      <c r="H400" s="263">
        <v>2</v>
      </c>
      <c r="I400" s="263">
        <v>0</v>
      </c>
      <c r="J400" s="263">
        <v>0</v>
      </c>
      <c r="K400" s="263">
        <v>0</v>
      </c>
      <c r="L400" s="263">
        <v>0</v>
      </c>
      <c r="M400" s="263">
        <v>2</v>
      </c>
      <c r="N400" s="263">
        <v>0</v>
      </c>
      <c r="O400" s="263">
        <v>0</v>
      </c>
      <c r="P400" s="263">
        <v>2</v>
      </c>
      <c r="Q400" s="263">
        <v>0</v>
      </c>
      <c r="R400" s="263">
        <v>0</v>
      </c>
      <c r="S400" s="263">
        <v>0</v>
      </c>
      <c r="T400" s="265">
        <v>0</v>
      </c>
      <c r="U400" s="259">
        <f t="shared" si="20"/>
        <v>1</v>
      </c>
    </row>
    <row r="401" spans="1:21" x14ac:dyDescent="0.3">
      <c r="A401" s="247" t="str">
        <f t="shared" si="18"/>
        <v>14WS01</v>
      </c>
      <c r="B401" s="248">
        <f t="shared" si="19"/>
        <v>1</v>
      </c>
      <c r="C401" s="263" t="s">
        <v>174</v>
      </c>
      <c r="D401" s="264" t="s">
        <v>171</v>
      </c>
      <c r="E401" s="263">
        <v>4</v>
      </c>
      <c r="F401" s="263">
        <v>0</v>
      </c>
      <c r="G401" s="263">
        <v>1</v>
      </c>
      <c r="H401" s="263">
        <v>5</v>
      </c>
      <c r="I401" s="263">
        <v>0</v>
      </c>
      <c r="J401" s="263">
        <v>0</v>
      </c>
      <c r="K401" s="263">
        <v>1</v>
      </c>
      <c r="L401" s="263">
        <v>1</v>
      </c>
      <c r="M401" s="263">
        <v>3</v>
      </c>
      <c r="N401" s="263">
        <v>0</v>
      </c>
      <c r="O401" s="263">
        <v>0</v>
      </c>
      <c r="P401" s="263">
        <v>3</v>
      </c>
      <c r="Q401" s="263">
        <v>1</v>
      </c>
      <c r="R401" s="263">
        <v>0</v>
      </c>
      <c r="S401" s="263">
        <v>0</v>
      </c>
      <c r="T401" s="265">
        <v>1</v>
      </c>
      <c r="U401" s="259">
        <f t="shared" si="20"/>
        <v>1</v>
      </c>
    </row>
    <row r="402" spans="1:21" x14ac:dyDescent="0.3">
      <c r="A402" s="247" t="str">
        <f t="shared" si="18"/>
        <v>14WS02</v>
      </c>
      <c r="B402" s="248">
        <f t="shared" si="19"/>
        <v>2</v>
      </c>
      <c r="C402" s="263" t="s">
        <v>174</v>
      </c>
      <c r="D402" s="264" t="s">
        <v>172</v>
      </c>
      <c r="E402" s="263">
        <v>0</v>
      </c>
      <c r="F402" s="263">
        <v>0</v>
      </c>
      <c r="G402" s="263">
        <v>0</v>
      </c>
      <c r="H402" s="263">
        <v>0</v>
      </c>
      <c r="I402" s="263">
        <v>0</v>
      </c>
      <c r="J402" s="263">
        <v>0</v>
      </c>
      <c r="K402" s="263">
        <v>0</v>
      </c>
      <c r="L402" s="263">
        <v>0</v>
      </c>
      <c r="M402" s="263">
        <v>0</v>
      </c>
      <c r="N402" s="263">
        <v>0</v>
      </c>
      <c r="O402" s="263">
        <v>0</v>
      </c>
      <c r="P402" s="263">
        <v>0</v>
      </c>
      <c r="Q402" s="263">
        <v>0</v>
      </c>
      <c r="R402" s="263">
        <v>0</v>
      </c>
      <c r="S402" s="263">
        <v>0</v>
      </c>
      <c r="T402" s="265">
        <v>0</v>
      </c>
      <c r="U402" s="259">
        <f t="shared" si="20"/>
        <v>0</v>
      </c>
    </row>
    <row r="403" spans="1:21" x14ac:dyDescent="0.3">
      <c r="A403" s="247" t="str">
        <f t="shared" si="18"/>
        <v>14WT01</v>
      </c>
      <c r="B403" s="248">
        <f t="shared" si="19"/>
        <v>1</v>
      </c>
      <c r="C403" s="263" t="s">
        <v>112</v>
      </c>
      <c r="D403" s="264" t="s">
        <v>110</v>
      </c>
      <c r="E403" s="263">
        <v>2</v>
      </c>
      <c r="F403" s="263">
        <v>0</v>
      </c>
      <c r="G403" s="263">
        <v>0</v>
      </c>
      <c r="H403" s="263">
        <v>2</v>
      </c>
      <c r="I403" s="263">
        <v>0</v>
      </c>
      <c r="J403" s="263">
        <v>0</v>
      </c>
      <c r="K403" s="263">
        <v>0</v>
      </c>
      <c r="L403" s="263">
        <v>0</v>
      </c>
      <c r="M403" s="263">
        <v>0</v>
      </c>
      <c r="N403" s="263">
        <v>0</v>
      </c>
      <c r="O403" s="263">
        <v>0</v>
      </c>
      <c r="P403" s="263">
        <v>0</v>
      </c>
      <c r="Q403" s="263">
        <v>0</v>
      </c>
      <c r="R403" s="263">
        <v>0</v>
      </c>
      <c r="S403" s="263">
        <v>0</v>
      </c>
      <c r="T403" s="265">
        <v>0</v>
      </c>
      <c r="U403" s="259">
        <f t="shared" si="20"/>
        <v>1</v>
      </c>
    </row>
    <row r="404" spans="1:21" x14ac:dyDescent="0.3">
      <c r="A404" s="247" t="str">
        <f t="shared" si="18"/>
        <v>14YY01</v>
      </c>
      <c r="B404" s="248">
        <f t="shared" si="19"/>
        <v>1</v>
      </c>
      <c r="C404" s="263" t="s">
        <v>508</v>
      </c>
      <c r="D404" s="264" t="s">
        <v>383</v>
      </c>
      <c r="E404" s="263">
        <v>1</v>
      </c>
      <c r="F404" s="263">
        <v>0</v>
      </c>
      <c r="G404" s="263">
        <v>0</v>
      </c>
      <c r="H404" s="263">
        <v>1</v>
      </c>
      <c r="I404" s="263">
        <v>0</v>
      </c>
      <c r="J404" s="263">
        <v>0</v>
      </c>
      <c r="K404" s="263">
        <v>0</v>
      </c>
      <c r="L404" s="263">
        <v>0</v>
      </c>
      <c r="M404" s="263">
        <v>0</v>
      </c>
      <c r="N404" s="263">
        <v>0</v>
      </c>
      <c r="O404" s="263">
        <v>0</v>
      </c>
      <c r="P404" s="263">
        <v>0</v>
      </c>
      <c r="Q404" s="263">
        <v>0</v>
      </c>
      <c r="R404" s="263">
        <v>0</v>
      </c>
      <c r="S404" s="263">
        <v>0</v>
      </c>
      <c r="T404" s="265">
        <v>0</v>
      </c>
      <c r="U404" s="259">
        <f t="shared" si="20"/>
        <v>1</v>
      </c>
    </row>
    <row r="405" spans="1:21" x14ac:dyDescent="0.3">
      <c r="A405" s="247" t="str">
        <f t="shared" si="18"/>
        <v>14YY02</v>
      </c>
      <c r="B405" s="248">
        <f t="shared" si="19"/>
        <v>2</v>
      </c>
      <c r="C405" s="266" t="s">
        <v>508</v>
      </c>
      <c r="D405" s="267" t="s">
        <v>390</v>
      </c>
      <c r="E405" s="266">
        <v>1</v>
      </c>
      <c r="F405" s="266">
        <v>0</v>
      </c>
      <c r="G405" s="266">
        <v>1</v>
      </c>
      <c r="H405" s="266">
        <v>2</v>
      </c>
      <c r="I405" s="266">
        <v>1</v>
      </c>
      <c r="J405" s="266">
        <v>0</v>
      </c>
      <c r="K405" s="266">
        <v>0</v>
      </c>
      <c r="L405" s="266">
        <v>1</v>
      </c>
      <c r="M405" s="266">
        <v>0</v>
      </c>
      <c r="N405" s="266">
        <v>1</v>
      </c>
      <c r="O405" s="266">
        <v>0</v>
      </c>
      <c r="P405" s="266">
        <v>1</v>
      </c>
      <c r="Q405" s="266">
        <v>0</v>
      </c>
      <c r="R405" s="266">
        <v>0</v>
      </c>
      <c r="S405" s="266">
        <v>0</v>
      </c>
      <c r="T405" s="268">
        <v>0</v>
      </c>
      <c r="U405" s="259">
        <f t="shared" si="20"/>
        <v>1</v>
      </c>
    </row>
    <row r="406" spans="1:21" x14ac:dyDescent="0.3">
      <c r="A406" s="247" t="str">
        <f t="shared" si="18"/>
        <v>15DZ01</v>
      </c>
      <c r="B406" s="248">
        <f t="shared" si="19"/>
        <v>1</v>
      </c>
      <c r="C406" s="263" t="s">
        <v>241</v>
      </c>
      <c r="D406" s="264" t="s">
        <v>259</v>
      </c>
      <c r="E406" s="263">
        <v>2</v>
      </c>
      <c r="F406" s="263">
        <v>0</v>
      </c>
      <c r="G406" s="263">
        <v>0</v>
      </c>
      <c r="H406" s="263">
        <v>2</v>
      </c>
      <c r="I406" s="263">
        <v>0</v>
      </c>
      <c r="J406" s="263">
        <v>0</v>
      </c>
      <c r="K406" s="263">
        <v>0</v>
      </c>
      <c r="L406" s="263">
        <v>0</v>
      </c>
      <c r="M406" s="263">
        <v>0</v>
      </c>
      <c r="N406" s="263">
        <v>0</v>
      </c>
      <c r="O406" s="263">
        <v>0</v>
      </c>
      <c r="P406" s="263">
        <v>0</v>
      </c>
      <c r="Q406" s="263">
        <v>0</v>
      </c>
      <c r="R406" s="263">
        <v>0</v>
      </c>
      <c r="S406" s="263">
        <v>0</v>
      </c>
      <c r="T406" s="265">
        <v>0</v>
      </c>
      <c r="U406" s="259">
        <f t="shared" si="20"/>
        <v>1</v>
      </c>
    </row>
    <row r="407" spans="1:21" x14ac:dyDescent="0.3">
      <c r="A407" s="247" t="str">
        <f t="shared" si="18"/>
        <v>15KH01</v>
      </c>
      <c r="B407" s="248">
        <f t="shared" si="19"/>
        <v>1</v>
      </c>
      <c r="C407" s="263" t="s">
        <v>315</v>
      </c>
      <c r="D407" s="264" t="s">
        <v>328</v>
      </c>
      <c r="E407" s="263">
        <v>0</v>
      </c>
      <c r="F407" s="263">
        <v>0</v>
      </c>
      <c r="G407" s="263">
        <v>0</v>
      </c>
      <c r="H407" s="263">
        <v>0</v>
      </c>
      <c r="I407" s="263">
        <v>0</v>
      </c>
      <c r="J407" s="263">
        <v>0</v>
      </c>
      <c r="K407" s="263">
        <v>0</v>
      </c>
      <c r="L407" s="263">
        <v>0</v>
      </c>
      <c r="M407" s="263">
        <v>1</v>
      </c>
      <c r="N407" s="263">
        <v>0</v>
      </c>
      <c r="O407" s="263">
        <v>0</v>
      </c>
      <c r="P407" s="263">
        <v>1</v>
      </c>
      <c r="Q407" s="263">
        <v>0</v>
      </c>
      <c r="R407" s="263">
        <v>0</v>
      </c>
      <c r="S407" s="263">
        <v>0</v>
      </c>
      <c r="T407" s="265">
        <v>0</v>
      </c>
      <c r="U407" s="259">
        <f t="shared" si="20"/>
        <v>1</v>
      </c>
    </row>
    <row r="408" spans="1:21" x14ac:dyDescent="0.3">
      <c r="A408" s="247" t="str">
        <f t="shared" si="18"/>
        <v>15MR01</v>
      </c>
      <c r="B408" s="248">
        <f t="shared" si="19"/>
        <v>1</v>
      </c>
      <c r="C408" s="266" t="s">
        <v>175</v>
      </c>
      <c r="D408" s="267" t="s">
        <v>172</v>
      </c>
      <c r="E408" s="266">
        <v>1</v>
      </c>
      <c r="F408" s="266">
        <v>0</v>
      </c>
      <c r="G408" s="266">
        <v>0</v>
      </c>
      <c r="H408" s="266">
        <v>1</v>
      </c>
      <c r="I408" s="266">
        <v>0</v>
      </c>
      <c r="J408" s="266">
        <v>0</v>
      </c>
      <c r="K408" s="266">
        <v>0</v>
      </c>
      <c r="L408" s="266">
        <v>0</v>
      </c>
      <c r="M408" s="266">
        <v>2</v>
      </c>
      <c r="N408" s="266">
        <v>0</v>
      </c>
      <c r="O408" s="266">
        <v>0</v>
      </c>
      <c r="P408" s="266">
        <v>2</v>
      </c>
      <c r="Q408" s="266">
        <v>0</v>
      </c>
      <c r="R408" s="266">
        <v>0</v>
      </c>
      <c r="S408" s="266">
        <v>0</v>
      </c>
      <c r="T408" s="268">
        <v>0</v>
      </c>
      <c r="U408" s="259">
        <f t="shared" si="20"/>
        <v>1</v>
      </c>
    </row>
    <row r="409" spans="1:21" x14ac:dyDescent="0.3">
      <c r="A409" s="247" t="str">
        <f t="shared" si="18"/>
        <v>16KI01</v>
      </c>
      <c r="B409" s="248">
        <f t="shared" si="19"/>
        <v>1</v>
      </c>
      <c r="C409" s="266" t="s">
        <v>258</v>
      </c>
      <c r="D409" s="267" t="s">
        <v>255</v>
      </c>
      <c r="E409" s="266">
        <v>7</v>
      </c>
      <c r="F409" s="266">
        <v>0</v>
      </c>
      <c r="G409" s="266">
        <v>0</v>
      </c>
      <c r="H409" s="266">
        <v>7</v>
      </c>
      <c r="I409" s="266">
        <v>0</v>
      </c>
      <c r="J409" s="266">
        <v>0</v>
      </c>
      <c r="K409" s="266">
        <v>0</v>
      </c>
      <c r="L409" s="266">
        <v>0</v>
      </c>
      <c r="M409" s="266">
        <v>2</v>
      </c>
      <c r="N409" s="266">
        <v>0</v>
      </c>
      <c r="O409" s="266">
        <v>0</v>
      </c>
      <c r="P409" s="266">
        <v>2</v>
      </c>
      <c r="Q409" s="266">
        <v>1</v>
      </c>
      <c r="R409" s="266">
        <v>0</v>
      </c>
      <c r="S409" s="266">
        <v>0</v>
      </c>
      <c r="T409" s="268">
        <v>1</v>
      </c>
      <c r="U409" s="259">
        <f t="shared" si="20"/>
        <v>1</v>
      </c>
    </row>
    <row r="410" spans="1:21" x14ac:dyDescent="0.3">
      <c r="A410" s="247" t="str">
        <f t="shared" si="18"/>
        <v>16KI02</v>
      </c>
      <c r="B410" s="248">
        <f t="shared" si="19"/>
        <v>2</v>
      </c>
      <c r="C410" s="266" t="s">
        <v>258</v>
      </c>
      <c r="D410" s="267" t="s">
        <v>262</v>
      </c>
      <c r="E410" s="266">
        <v>0</v>
      </c>
      <c r="F410" s="266">
        <v>0</v>
      </c>
      <c r="G410" s="266">
        <v>1</v>
      </c>
      <c r="H410" s="266">
        <v>1</v>
      </c>
      <c r="I410" s="266">
        <v>0</v>
      </c>
      <c r="J410" s="266">
        <v>0</v>
      </c>
      <c r="K410" s="266">
        <v>0</v>
      </c>
      <c r="L410" s="266">
        <v>0</v>
      </c>
      <c r="M410" s="266">
        <v>0</v>
      </c>
      <c r="N410" s="266">
        <v>0</v>
      </c>
      <c r="O410" s="266">
        <v>0</v>
      </c>
      <c r="P410" s="266">
        <v>0</v>
      </c>
      <c r="Q410" s="266">
        <v>0</v>
      </c>
      <c r="R410" s="266">
        <v>0</v>
      </c>
      <c r="S410" s="266">
        <v>0</v>
      </c>
      <c r="T410" s="268">
        <v>0</v>
      </c>
      <c r="U410" s="259">
        <f t="shared" si="20"/>
        <v>1</v>
      </c>
    </row>
    <row r="411" spans="1:21" x14ac:dyDescent="0.3">
      <c r="A411" s="247" t="str">
        <f t="shared" si="18"/>
        <v>16KI03</v>
      </c>
      <c r="B411" s="248">
        <f t="shared" si="19"/>
        <v>3</v>
      </c>
      <c r="C411" s="263" t="s">
        <v>258</v>
      </c>
      <c r="D411" s="264" t="s">
        <v>366</v>
      </c>
      <c r="E411" s="263">
        <v>0</v>
      </c>
      <c r="F411" s="263">
        <v>0</v>
      </c>
      <c r="G411" s="263">
        <v>0</v>
      </c>
      <c r="H411" s="263">
        <v>0</v>
      </c>
      <c r="I411" s="263">
        <v>0</v>
      </c>
      <c r="J411" s="263">
        <v>0</v>
      </c>
      <c r="K411" s="263">
        <v>0</v>
      </c>
      <c r="L411" s="263">
        <v>0</v>
      </c>
      <c r="M411" s="263">
        <v>1</v>
      </c>
      <c r="N411" s="263">
        <v>0</v>
      </c>
      <c r="O411" s="263">
        <v>0</v>
      </c>
      <c r="P411" s="263">
        <v>1</v>
      </c>
      <c r="Q411" s="263">
        <v>0</v>
      </c>
      <c r="R411" s="263">
        <v>0</v>
      </c>
      <c r="S411" s="263">
        <v>0</v>
      </c>
      <c r="T411" s="265">
        <v>0</v>
      </c>
      <c r="U411" s="259">
        <f t="shared" si="20"/>
        <v>1</v>
      </c>
    </row>
    <row r="412" spans="1:21" x14ac:dyDescent="0.3">
      <c r="A412" s="247" t="str">
        <f t="shared" si="18"/>
        <v>16LO01</v>
      </c>
      <c r="B412" s="248">
        <f t="shared" si="19"/>
        <v>1</v>
      </c>
      <c r="C412" s="263" t="s">
        <v>330</v>
      </c>
      <c r="D412" s="264" t="s">
        <v>145</v>
      </c>
      <c r="E412" s="263">
        <v>1</v>
      </c>
      <c r="F412" s="263">
        <v>0</v>
      </c>
      <c r="G412" s="263">
        <v>0</v>
      </c>
      <c r="H412" s="263">
        <v>1</v>
      </c>
      <c r="I412" s="263">
        <v>0</v>
      </c>
      <c r="J412" s="263">
        <v>0</v>
      </c>
      <c r="K412" s="263">
        <v>0</v>
      </c>
      <c r="L412" s="263">
        <v>0</v>
      </c>
      <c r="M412" s="263">
        <v>0</v>
      </c>
      <c r="N412" s="263">
        <v>0</v>
      </c>
      <c r="O412" s="263">
        <v>0</v>
      </c>
      <c r="P412" s="263">
        <v>0</v>
      </c>
      <c r="Q412" s="263">
        <v>0</v>
      </c>
      <c r="R412" s="263">
        <v>0</v>
      </c>
      <c r="S412" s="263">
        <v>0</v>
      </c>
      <c r="T412" s="265">
        <v>0</v>
      </c>
      <c r="U412" s="259">
        <f t="shared" si="20"/>
        <v>1</v>
      </c>
    </row>
    <row r="413" spans="1:21" x14ac:dyDescent="0.3">
      <c r="A413" s="247" t="str">
        <f t="shared" si="18"/>
        <v>16LO02</v>
      </c>
      <c r="B413" s="248">
        <f t="shared" si="19"/>
        <v>2</v>
      </c>
      <c r="C413" s="266" t="s">
        <v>330</v>
      </c>
      <c r="D413" s="267" t="s">
        <v>317</v>
      </c>
      <c r="E413" s="266">
        <v>0</v>
      </c>
      <c r="F413" s="266">
        <v>0</v>
      </c>
      <c r="G413" s="266">
        <v>0</v>
      </c>
      <c r="H413" s="266">
        <v>0</v>
      </c>
      <c r="I413" s="266">
        <v>0</v>
      </c>
      <c r="J413" s="266">
        <v>0</v>
      </c>
      <c r="K413" s="266">
        <v>0</v>
      </c>
      <c r="L413" s="266">
        <v>0</v>
      </c>
      <c r="M413" s="266">
        <v>0</v>
      </c>
      <c r="N413" s="266">
        <v>0</v>
      </c>
      <c r="O413" s="266">
        <v>0</v>
      </c>
      <c r="P413" s="266">
        <v>0</v>
      </c>
      <c r="Q413" s="266">
        <v>0</v>
      </c>
      <c r="R413" s="266">
        <v>0</v>
      </c>
      <c r="S413" s="266">
        <v>0</v>
      </c>
      <c r="T413" s="268">
        <v>0</v>
      </c>
      <c r="U413" s="259">
        <f t="shared" si="20"/>
        <v>0</v>
      </c>
    </row>
    <row r="414" spans="1:21" x14ac:dyDescent="0.3">
      <c r="A414" s="247" t="str">
        <f t="shared" si="18"/>
        <v>16LO03</v>
      </c>
      <c r="B414" s="248">
        <f t="shared" si="19"/>
        <v>3</v>
      </c>
      <c r="C414" s="263" t="s">
        <v>330</v>
      </c>
      <c r="D414" s="264" t="s">
        <v>339</v>
      </c>
      <c r="E414" s="263">
        <v>0</v>
      </c>
      <c r="F414" s="263">
        <v>0</v>
      </c>
      <c r="G414" s="263">
        <v>0</v>
      </c>
      <c r="H414" s="263">
        <v>0</v>
      </c>
      <c r="I414" s="263">
        <v>0</v>
      </c>
      <c r="J414" s="263">
        <v>0</v>
      </c>
      <c r="K414" s="263">
        <v>0</v>
      </c>
      <c r="L414" s="263">
        <v>0</v>
      </c>
      <c r="M414" s="263">
        <v>0</v>
      </c>
      <c r="N414" s="263">
        <v>0</v>
      </c>
      <c r="O414" s="263">
        <v>0</v>
      </c>
      <c r="P414" s="263">
        <v>0</v>
      </c>
      <c r="Q414" s="263">
        <v>0</v>
      </c>
      <c r="R414" s="263">
        <v>0</v>
      </c>
      <c r="S414" s="263">
        <v>0</v>
      </c>
      <c r="T414" s="265">
        <v>0</v>
      </c>
      <c r="U414" s="259">
        <f t="shared" si="20"/>
        <v>0</v>
      </c>
    </row>
    <row r="415" spans="1:21" x14ac:dyDescent="0.3">
      <c r="A415" s="247" t="str">
        <f t="shared" si="18"/>
        <v>16LO04</v>
      </c>
      <c r="B415" s="248">
        <f t="shared" si="19"/>
        <v>4</v>
      </c>
      <c r="C415" s="263" t="s">
        <v>330</v>
      </c>
      <c r="D415" s="264" t="s">
        <v>341</v>
      </c>
      <c r="E415" s="263">
        <v>0</v>
      </c>
      <c r="F415" s="263">
        <v>0</v>
      </c>
      <c r="G415" s="263">
        <v>0</v>
      </c>
      <c r="H415" s="263">
        <v>0</v>
      </c>
      <c r="I415" s="263">
        <v>0</v>
      </c>
      <c r="J415" s="263">
        <v>0</v>
      </c>
      <c r="K415" s="263">
        <v>0</v>
      </c>
      <c r="L415" s="263">
        <v>0</v>
      </c>
      <c r="M415" s="263">
        <v>0</v>
      </c>
      <c r="N415" s="263">
        <v>0</v>
      </c>
      <c r="O415" s="263">
        <v>0</v>
      </c>
      <c r="P415" s="263">
        <v>0</v>
      </c>
      <c r="Q415" s="263">
        <v>0</v>
      </c>
      <c r="R415" s="263">
        <v>0</v>
      </c>
      <c r="S415" s="263">
        <v>1</v>
      </c>
      <c r="T415" s="265">
        <v>1</v>
      </c>
      <c r="U415" s="259">
        <f t="shared" si="20"/>
        <v>0</v>
      </c>
    </row>
    <row r="416" spans="1:21" x14ac:dyDescent="0.3">
      <c r="A416" s="247" t="str">
        <f t="shared" si="18"/>
        <v>16LO05</v>
      </c>
      <c r="B416" s="248">
        <f t="shared" si="19"/>
        <v>5</v>
      </c>
      <c r="C416" s="263" t="s">
        <v>330</v>
      </c>
      <c r="D416" s="264" t="s">
        <v>342</v>
      </c>
      <c r="E416" s="263">
        <v>2</v>
      </c>
      <c r="F416" s="263">
        <v>0</v>
      </c>
      <c r="G416" s="263">
        <v>0</v>
      </c>
      <c r="H416" s="263">
        <v>2</v>
      </c>
      <c r="I416" s="263">
        <v>1</v>
      </c>
      <c r="J416" s="263">
        <v>0</v>
      </c>
      <c r="K416" s="263">
        <v>1</v>
      </c>
      <c r="L416" s="263">
        <v>2</v>
      </c>
      <c r="M416" s="263">
        <v>1</v>
      </c>
      <c r="N416" s="263">
        <v>0</v>
      </c>
      <c r="O416" s="263">
        <v>0</v>
      </c>
      <c r="P416" s="263">
        <v>1</v>
      </c>
      <c r="Q416" s="263">
        <v>2</v>
      </c>
      <c r="R416" s="263">
        <v>0</v>
      </c>
      <c r="S416" s="263">
        <v>0</v>
      </c>
      <c r="T416" s="265">
        <v>2</v>
      </c>
      <c r="U416" s="259">
        <f t="shared" si="20"/>
        <v>0</v>
      </c>
    </row>
    <row r="417" spans="1:21" x14ac:dyDescent="0.3">
      <c r="A417" s="247" t="str">
        <f t="shared" si="18"/>
        <v>16PB01</v>
      </c>
      <c r="B417" s="248">
        <f t="shared" si="19"/>
        <v>1</v>
      </c>
      <c r="C417" s="263" t="s">
        <v>391</v>
      </c>
      <c r="D417" s="264" t="s">
        <v>213</v>
      </c>
      <c r="E417" s="263">
        <v>0</v>
      </c>
      <c r="F417" s="263">
        <v>0</v>
      </c>
      <c r="G417" s="263">
        <v>0</v>
      </c>
      <c r="H417" s="263">
        <v>0</v>
      </c>
      <c r="I417" s="263">
        <v>0</v>
      </c>
      <c r="J417" s="263">
        <v>0</v>
      </c>
      <c r="K417" s="263">
        <v>0</v>
      </c>
      <c r="L417" s="263">
        <v>0</v>
      </c>
      <c r="M417" s="263">
        <v>0</v>
      </c>
      <c r="N417" s="263">
        <v>0</v>
      </c>
      <c r="O417" s="263">
        <v>0</v>
      </c>
      <c r="P417" s="263">
        <v>0</v>
      </c>
      <c r="Q417" s="263">
        <v>0</v>
      </c>
      <c r="R417" s="263">
        <v>0</v>
      </c>
      <c r="S417" s="263">
        <v>0</v>
      </c>
      <c r="T417" s="265">
        <v>0</v>
      </c>
      <c r="U417" s="259">
        <f t="shared" si="20"/>
        <v>0</v>
      </c>
    </row>
    <row r="418" spans="1:21" x14ac:dyDescent="0.3">
      <c r="A418" s="247" t="str">
        <f t="shared" si="18"/>
        <v>16PB02</v>
      </c>
      <c r="B418" s="248">
        <f t="shared" si="19"/>
        <v>2</v>
      </c>
      <c r="C418" s="266" t="s">
        <v>391</v>
      </c>
      <c r="D418" s="267" t="s">
        <v>293</v>
      </c>
      <c r="E418" s="266">
        <v>0</v>
      </c>
      <c r="F418" s="266">
        <v>0</v>
      </c>
      <c r="G418" s="266">
        <v>0</v>
      </c>
      <c r="H418" s="266">
        <v>0</v>
      </c>
      <c r="I418" s="266">
        <v>0</v>
      </c>
      <c r="J418" s="266">
        <v>0</v>
      </c>
      <c r="K418" s="266">
        <v>0</v>
      </c>
      <c r="L418" s="266">
        <v>0</v>
      </c>
      <c r="M418" s="266">
        <v>0</v>
      </c>
      <c r="N418" s="266">
        <v>0</v>
      </c>
      <c r="O418" s="266">
        <v>0</v>
      </c>
      <c r="P418" s="266">
        <v>0</v>
      </c>
      <c r="Q418" s="266">
        <v>0</v>
      </c>
      <c r="R418" s="266">
        <v>0</v>
      </c>
      <c r="S418" s="266">
        <v>0</v>
      </c>
      <c r="T418" s="268">
        <v>0</v>
      </c>
      <c r="U418" s="259">
        <f t="shared" si="20"/>
        <v>0</v>
      </c>
    </row>
    <row r="419" spans="1:21" x14ac:dyDescent="0.3">
      <c r="A419" s="247" t="str">
        <f t="shared" si="18"/>
        <v>16PB03</v>
      </c>
      <c r="B419" s="248">
        <f t="shared" si="19"/>
        <v>3</v>
      </c>
      <c r="C419" s="263" t="s">
        <v>391</v>
      </c>
      <c r="D419" s="264" t="s">
        <v>386</v>
      </c>
      <c r="E419" s="263">
        <v>1</v>
      </c>
      <c r="F419" s="263">
        <v>0</v>
      </c>
      <c r="G419" s="263">
        <v>0</v>
      </c>
      <c r="H419" s="263">
        <v>1</v>
      </c>
      <c r="I419" s="263">
        <v>0</v>
      </c>
      <c r="J419" s="263">
        <v>0</v>
      </c>
      <c r="K419" s="263">
        <v>0</v>
      </c>
      <c r="L419" s="263">
        <v>0</v>
      </c>
      <c r="M419" s="263">
        <v>0</v>
      </c>
      <c r="N419" s="263">
        <v>0</v>
      </c>
      <c r="O419" s="263">
        <v>0</v>
      </c>
      <c r="P419" s="263">
        <v>0</v>
      </c>
      <c r="Q419" s="263">
        <v>0</v>
      </c>
      <c r="R419" s="263">
        <v>0</v>
      </c>
      <c r="S419" s="263">
        <v>0</v>
      </c>
      <c r="T419" s="265">
        <v>0</v>
      </c>
      <c r="U419" s="259">
        <f t="shared" si="20"/>
        <v>1</v>
      </c>
    </row>
    <row r="420" spans="1:21" x14ac:dyDescent="0.3">
      <c r="A420" s="247" t="str">
        <f t="shared" si="18"/>
        <v>16PB04</v>
      </c>
      <c r="B420" s="248">
        <f t="shared" si="19"/>
        <v>4</v>
      </c>
      <c r="C420" s="263" t="s">
        <v>391</v>
      </c>
      <c r="D420" s="264" t="s">
        <v>390</v>
      </c>
      <c r="E420" s="263">
        <v>9</v>
      </c>
      <c r="F420" s="263">
        <v>0</v>
      </c>
      <c r="G420" s="263">
        <v>0</v>
      </c>
      <c r="H420" s="263">
        <v>9</v>
      </c>
      <c r="I420" s="263">
        <v>0</v>
      </c>
      <c r="J420" s="263">
        <v>0</v>
      </c>
      <c r="K420" s="263">
        <v>0</v>
      </c>
      <c r="L420" s="263">
        <v>0</v>
      </c>
      <c r="M420" s="263">
        <v>0</v>
      </c>
      <c r="N420" s="263">
        <v>0</v>
      </c>
      <c r="O420" s="263">
        <v>0</v>
      </c>
      <c r="P420" s="263">
        <v>0</v>
      </c>
      <c r="Q420" s="263">
        <v>0</v>
      </c>
      <c r="R420" s="263">
        <v>0</v>
      </c>
      <c r="S420" s="263">
        <v>0</v>
      </c>
      <c r="T420" s="265">
        <v>0</v>
      </c>
      <c r="U420" s="259">
        <f t="shared" si="20"/>
        <v>1</v>
      </c>
    </row>
    <row r="421" spans="1:21" x14ac:dyDescent="0.3">
      <c r="A421" s="247" t="str">
        <f t="shared" si="18"/>
        <v>16QX01</v>
      </c>
      <c r="B421" s="248">
        <f t="shared" si="19"/>
        <v>1</v>
      </c>
      <c r="C421" s="263" t="s">
        <v>160</v>
      </c>
      <c r="D421" s="264" t="s">
        <v>137</v>
      </c>
      <c r="E421" s="263">
        <v>3</v>
      </c>
      <c r="F421" s="263">
        <v>0</v>
      </c>
      <c r="G421" s="263">
        <v>0</v>
      </c>
      <c r="H421" s="263">
        <v>3</v>
      </c>
      <c r="I421" s="263">
        <v>0</v>
      </c>
      <c r="J421" s="263">
        <v>0</v>
      </c>
      <c r="K421" s="263">
        <v>0</v>
      </c>
      <c r="L421" s="263">
        <v>0</v>
      </c>
      <c r="M421" s="263">
        <v>2</v>
      </c>
      <c r="N421" s="263">
        <v>0</v>
      </c>
      <c r="O421" s="263">
        <v>0</v>
      </c>
      <c r="P421" s="263">
        <v>2</v>
      </c>
      <c r="Q421" s="263">
        <v>0</v>
      </c>
      <c r="R421" s="263">
        <v>0</v>
      </c>
      <c r="S421" s="263">
        <v>0</v>
      </c>
      <c r="T421" s="265">
        <v>0</v>
      </c>
      <c r="U421" s="259">
        <f t="shared" si="20"/>
        <v>1</v>
      </c>
    </row>
    <row r="422" spans="1:21" x14ac:dyDescent="0.3">
      <c r="A422" s="247" t="str">
        <f t="shared" si="18"/>
        <v>16SO01</v>
      </c>
      <c r="B422" s="248">
        <f t="shared" si="19"/>
        <v>1</v>
      </c>
      <c r="C422" s="263" t="s">
        <v>364</v>
      </c>
      <c r="D422" s="264" t="s">
        <v>362</v>
      </c>
      <c r="E422" s="263">
        <v>0</v>
      </c>
      <c r="F422" s="263">
        <v>0</v>
      </c>
      <c r="G422" s="263">
        <v>0</v>
      </c>
      <c r="H422" s="263">
        <v>0</v>
      </c>
      <c r="I422" s="263">
        <v>0</v>
      </c>
      <c r="J422" s="263">
        <v>0</v>
      </c>
      <c r="K422" s="263">
        <v>0</v>
      </c>
      <c r="L422" s="263">
        <v>0</v>
      </c>
      <c r="M422" s="263">
        <v>0</v>
      </c>
      <c r="N422" s="263">
        <v>0</v>
      </c>
      <c r="O422" s="263">
        <v>0</v>
      </c>
      <c r="P422" s="263">
        <v>0</v>
      </c>
      <c r="Q422" s="263">
        <v>0</v>
      </c>
      <c r="R422" s="263">
        <v>1</v>
      </c>
      <c r="S422" s="263">
        <v>0</v>
      </c>
      <c r="T422" s="265">
        <v>1</v>
      </c>
      <c r="U422" s="259">
        <f t="shared" si="20"/>
        <v>0</v>
      </c>
    </row>
    <row r="423" spans="1:21" x14ac:dyDescent="0.3">
      <c r="A423" s="247" t="str">
        <f t="shared" si="18"/>
        <v>16SO02</v>
      </c>
      <c r="B423" s="248">
        <f t="shared" si="19"/>
        <v>2</v>
      </c>
      <c r="C423" s="266" t="s">
        <v>364</v>
      </c>
      <c r="D423" s="267" t="s">
        <v>366</v>
      </c>
      <c r="E423" s="266">
        <v>0</v>
      </c>
      <c r="F423" s="266">
        <v>0</v>
      </c>
      <c r="G423" s="266">
        <v>0</v>
      </c>
      <c r="H423" s="266">
        <v>0</v>
      </c>
      <c r="I423" s="266">
        <v>0</v>
      </c>
      <c r="J423" s="266">
        <v>0</v>
      </c>
      <c r="K423" s="266">
        <v>0</v>
      </c>
      <c r="L423" s="266">
        <v>0</v>
      </c>
      <c r="M423" s="266">
        <v>0</v>
      </c>
      <c r="N423" s="266">
        <v>1</v>
      </c>
      <c r="O423" s="266">
        <v>0</v>
      </c>
      <c r="P423" s="266">
        <v>1</v>
      </c>
      <c r="Q423" s="266">
        <v>0</v>
      </c>
      <c r="R423" s="266">
        <v>0</v>
      </c>
      <c r="S423" s="266">
        <v>0</v>
      </c>
      <c r="T423" s="268">
        <v>0</v>
      </c>
      <c r="U423" s="259">
        <f t="shared" si="20"/>
        <v>1</v>
      </c>
    </row>
    <row r="424" spans="1:21" x14ac:dyDescent="0.3">
      <c r="A424" s="247" t="str">
        <f t="shared" si="18"/>
        <v>16SO03</v>
      </c>
      <c r="B424" s="248">
        <f t="shared" si="19"/>
        <v>3</v>
      </c>
      <c r="C424" s="266" t="s">
        <v>364</v>
      </c>
      <c r="D424" s="267" t="s">
        <v>370</v>
      </c>
      <c r="E424" s="266">
        <v>0</v>
      </c>
      <c r="F424" s="266">
        <v>0</v>
      </c>
      <c r="G424" s="266">
        <v>0</v>
      </c>
      <c r="H424" s="266">
        <v>0</v>
      </c>
      <c r="I424" s="266">
        <v>0</v>
      </c>
      <c r="J424" s="266">
        <v>0</v>
      </c>
      <c r="K424" s="266">
        <v>0</v>
      </c>
      <c r="L424" s="266">
        <v>0</v>
      </c>
      <c r="M424" s="266">
        <v>0</v>
      </c>
      <c r="N424" s="266">
        <v>0</v>
      </c>
      <c r="O424" s="266">
        <v>0</v>
      </c>
      <c r="P424" s="266">
        <v>0</v>
      </c>
      <c r="Q424" s="266">
        <v>0</v>
      </c>
      <c r="R424" s="266">
        <v>0</v>
      </c>
      <c r="S424" s="266">
        <v>0</v>
      </c>
      <c r="T424" s="268">
        <v>0</v>
      </c>
      <c r="U424" s="259">
        <f t="shared" si="20"/>
        <v>0</v>
      </c>
    </row>
    <row r="425" spans="1:21" x14ac:dyDescent="0.3">
      <c r="A425" s="247" t="str">
        <f t="shared" si="18"/>
        <v>16TL01</v>
      </c>
      <c r="B425" s="248">
        <f t="shared" si="19"/>
        <v>1</v>
      </c>
      <c r="C425" s="266" t="s">
        <v>192</v>
      </c>
      <c r="D425" s="267" t="s">
        <v>140</v>
      </c>
      <c r="E425" s="266">
        <v>0</v>
      </c>
      <c r="F425" s="266">
        <v>0</v>
      </c>
      <c r="G425" s="266">
        <v>0</v>
      </c>
      <c r="H425" s="266">
        <v>0</v>
      </c>
      <c r="I425" s="266">
        <v>0</v>
      </c>
      <c r="J425" s="266">
        <v>0</v>
      </c>
      <c r="K425" s="266">
        <v>0</v>
      </c>
      <c r="L425" s="266">
        <v>0</v>
      </c>
      <c r="M425" s="266">
        <v>0</v>
      </c>
      <c r="N425" s="266">
        <v>0</v>
      </c>
      <c r="O425" s="266">
        <v>0</v>
      </c>
      <c r="P425" s="266">
        <v>0</v>
      </c>
      <c r="Q425" s="266">
        <v>0</v>
      </c>
      <c r="R425" s="266">
        <v>0</v>
      </c>
      <c r="S425" s="266">
        <v>0</v>
      </c>
      <c r="T425" s="268">
        <v>0</v>
      </c>
      <c r="U425" s="259">
        <f t="shared" si="20"/>
        <v>0</v>
      </c>
    </row>
    <row r="426" spans="1:21" x14ac:dyDescent="0.3">
      <c r="A426" s="247" t="str">
        <f t="shared" si="18"/>
        <v>16TL02</v>
      </c>
      <c r="B426" s="248">
        <f t="shared" si="19"/>
        <v>2</v>
      </c>
      <c r="C426" s="266" t="s">
        <v>192</v>
      </c>
      <c r="D426" s="267" t="s">
        <v>210</v>
      </c>
      <c r="E426" s="266">
        <v>0</v>
      </c>
      <c r="F426" s="266">
        <v>0</v>
      </c>
      <c r="G426" s="266">
        <v>0</v>
      </c>
      <c r="H426" s="266">
        <v>0</v>
      </c>
      <c r="I426" s="266">
        <v>0</v>
      </c>
      <c r="J426" s="266">
        <v>0</v>
      </c>
      <c r="K426" s="266">
        <v>0</v>
      </c>
      <c r="L426" s="266">
        <v>0</v>
      </c>
      <c r="M426" s="266">
        <v>2</v>
      </c>
      <c r="N426" s="266">
        <v>0</v>
      </c>
      <c r="O426" s="266">
        <v>1</v>
      </c>
      <c r="P426" s="266">
        <v>3</v>
      </c>
      <c r="Q426" s="266">
        <v>1</v>
      </c>
      <c r="R426" s="266">
        <v>1</v>
      </c>
      <c r="S426" s="266">
        <v>0</v>
      </c>
      <c r="T426" s="268">
        <v>2</v>
      </c>
      <c r="U426" s="259">
        <f t="shared" si="20"/>
        <v>1</v>
      </c>
    </row>
    <row r="427" spans="1:21" x14ac:dyDescent="0.3">
      <c r="A427" s="247" t="str">
        <f t="shared" si="18"/>
        <v>16TL03</v>
      </c>
      <c r="B427" s="248">
        <f t="shared" si="19"/>
        <v>3</v>
      </c>
      <c r="C427" s="266" t="s">
        <v>192</v>
      </c>
      <c r="D427" s="267" t="s">
        <v>213</v>
      </c>
      <c r="E427" s="266">
        <v>0</v>
      </c>
      <c r="F427" s="266">
        <v>0</v>
      </c>
      <c r="G427" s="266">
        <v>0</v>
      </c>
      <c r="H427" s="266">
        <v>0</v>
      </c>
      <c r="I427" s="266">
        <v>0</v>
      </c>
      <c r="J427" s="266">
        <v>0</v>
      </c>
      <c r="K427" s="266">
        <v>0</v>
      </c>
      <c r="L427" s="266">
        <v>0</v>
      </c>
      <c r="M427" s="266">
        <v>0</v>
      </c>
      <c r="N427" s="266">
        <v>0</v>
      </c>
      <c r="O427" s="266">
        <v>0</v>
      </c>
      <c r="P427" s="266">
        <v>0</v>
      </c>
      <c r="Q427" s="266">
        <v>0</v>
      </c>
      <c r="R427" s="266">
        <v>0</v>
      </c>
      <c r="S427" s="266">
        <v>0</v>
      </c>
      <c r="T427" s="268">
        <v>0</v>
      </c>
      <c r="U427" s="259">
        <f t="shared" si="20"/>
        <v>0</v>
      </c>
    </row>
    <row r="428" spans="1:21" x14ac:dyDescent="0.3">
      <c r="A428" s="247" t="str">
        <f t="shared" si="18"/>
        <v>16VG01</v>
      </c>
      <c r="B428" s="248">
        <f t="shared" si="19"/>
        <v>1</v>
      </c>
      <c r="C428" s="263" t="s">
        <v>282</v>
      </c>
      <c r="D428" s="264" t="s">
        <v>287</v>
      </c>
      <c r="E428" s="263">
        <v>0</v>
      </c>
      <c r="F428" s="263">
        <v>0</v>
      </c>
      <c r="G428" s="263">
        <v>0</v>
      </c>
      <c r="H428" s="263">
        <v>0</v>
      </c>
      <c r="I428" s="263">
        <v>0</v>
      </c>
      <c r="J428" s="263">
        <v>0</v>
      </c>
      <c r="K428" s="263">
        <v>0</v>
      </c>
      <c r="L428" s="263">
        <v>0</v>
      </c>
      <c r="M428" s="263">
        <v>0</v>
      </c>
      <c r="N428" s="263">
        <v>0</v>
      </c>
      <c r="O428" s="263">
        <v>0</v>
      </c>
      <c r="P428" s="263">
        <v>0</v>
      </c>
      <c r="Q428" s="263">
        <v>0</v>
      </c>
      <c r="R428" s="263">
        <v>0</v>
      </c>
      <c r="S428" s="263">
        <v>0</v>
      </c>
      <c r="T428" s="265">
        <v>0</v>
      </c>
      <c r="U428" s="259">
        <f t="shared" si="20"/>
        <v>0</v>
      </c>
    </row>
    <row r="429" spans="1:21" x14ac:dyDescent="0.3">
      <c r="A429" s="247" t="str">
        <f t="shared" si="18"/>
        <v>16VG02</v>
      </c>
      <c r="B429" s="248">
        <f t="shared" si="19"/>
        <v>2</v>
      </c>
      <c r="C429" s="263" t="s">
        <v>282</v>
      </c>
      <c r="D429" s="264" t="s">
        <v>317</v>
      </c>
      <c r="E429" s="263">
        <v>0</v>
      </c>
      <c r="F429" s="263">
        <v>0</v>
      </c>
      <c r="G429" s="263">
        <v>0</v>
      </c>
      <c r="H429" s="263">
        <v>0</v>
      </c>
      <c r="I429" s="263">
        <v>0</v>
      </c>
      <c r="J429" s="263">
        <v>0</v>
      </c>
      <c r="K429" s="263">
        <v>0</v>
      </c>
      <c r="L429" s="263">
        <v>0</v>
      </c>
      <c r="M429" s="263">
        <v>1</v>
      </c>
      <c r="N429" s="263">
        <v>0</v>
      </c>
      <c r="O429" s="263">
        <v>0</v>
      </c>
      <c r="P429" s="263">
        <v>1</v>
      </c>
      <c r="Q429" s="263">
        <v>0</v>
      </c>
      <c r="R429" s="263">
        <v>0</v>
      </c>
      <c r="S429" s="263">
        <v>0</v>
      </c>
      <c r="T429" s="265">
        <v>0</v>
      </c>
      <c r="U429" s="259">
        <f t="shared" si="20"/>
        <v>1</v>
      </c>
    </row>
    <row r="430" spans="1:21" x14ac:dyDescent="0.3">
      <c r="A430" s="247" t="str">
        <f t="shared" si="18"/>
        <v>17GQ01</v>
      </c>
      <c r="B430" s="248">
        <f t="shared" si="19"/>
        <v>1</v>
      </c>
      <c r="C430" s="263" t="s">
        <v>369</v>
      </c>
      <c r="D430" s="264" t="s">
        <v>200</v>
      </c>
      <c r="E430" s="263">
        <v>0</v>
      </c>
      <c r="F430" s="263">
        <v>0</v>
      </c>
      <c r="G430" s="263">
        <v>0</v>
      </c>
      <c r="H430" s="263">
        <v>0</v>
      </c>
      <c r="I430" s="263">
        <v>0</v>
      </c>
      <c r="J430" s="263">
        <v>0</v>
      </c>
      <c r="K430" s="263">
        <v>0</v>
      </c>
      <c r="L430" s="263">
        <v>0</v>
      </c>
      <c r="M430" s="263">
        <v>0</v>
      </c>
      <c r="N430" s="263">
        <v>0</v>
      </c>
      <c r="O430" s="263">
        <v>0</v>
      </c>
      <c r="P430" s="263">
        <v>0</v>
      </c>
      <c r="Q430" s="263">
        <v>0</v>
      </c>
      <c r="R430" s="263">
        <v>0</v>
      </c>
      <c r="S430" s="263">
        <v>0</v>
      </c>
      <c r="T430" s="265">
        <v>0</v>
      </c>
      <c r="U430" s="259">
        <f t="shared" si="20"/>
        <v>0</v>
      </c>
    </row>
    <row r="431" spans="1:21" x14ac:dyDescent="0.3">
      <c r="A431" s="247" t="str">
        <f t="shared" si="18"/>
        <v>17GQ02</v>
      </c>
      <c r="B431" s="248">
        <f t="shared" si="19"/>
        <v>2</v>
      </c>
      <c r="C431" s="263" t="s">
        <v>369</v>
      </c>
      <c r="D431" s="264" t="s">
        <v>374</v>
      </c>
      <c r="E431" s="263">
        <v>0</v>
      </c>
      <c r="F431" s="263">
        <v>1</v>
      </c>
      <c r="G431" s="263">
        <v>0</v>
      </c>
      <c r="H431" s="263">
        <v>1</v>
      </c>
      <c r="I431" s="263">
        <v>0</v>
      </c>
      <c r="J431" s="263">
        <v>0</v>
      </c>
      <c r="K431" s="263">
        <v>0</v>
      </c>
      <c r="L431" s="263">
        <v>0</v>
      </c>
      <c r="M431" s="263">
        <v>3</v>
      </c>
      <c r="N431" s="263">
        <v>0</v>
      </c>
      <c r="O431" s="263">
        <v>0</v>
      </c>
      <c r="P431" s="263">
        <v>3</v>
      </c>
      <c r="Q431" s="263">
        <v>1</v>
      </c>
      <c r="R431" s="263">
        <v>0</v>
      </c>
      <c r="S431" s="263">
        <v>0</v>
      </c>
      <c r="T431" s="265">
        <v>1</v>
      </c>
      <c r="U431" s="259">
        <f t="shared" si="20"/>
        <v>1</v>
      </c>
    </row>
    <row r="432" spans="1:21" x14ac:dyDescent="0.3">
      <c r="A432" s="247" t="str">
        <f t="shared" si="18"/>
        <v>17IP01</v>
      </c>
      <c r="B432" s="248">
        <f t="shared" si="19"/>
        <v>1</v>
      </c>
      <c r="C432" s="266" t="s">
        <v>381</v>
      </c>
      <c r="D432" s="267" t="s">
        <v>379</v>
      </c>
      <c r="E432" s="266">
        <v>2</v>
      </c>
      <c r="F432" s="266">
        <v>0</v>
      </c>
      <c r="G432" s="266">
        <v>0</v>
      </c>
      <c r="H432" s="266">
        <v>2</v>
      </c>
      <c r="I432" s="266">
        <v>0</v>
      </c>
      <c r="J432" s="266">
        <v>0</v>
      </c>
      <c r="K432" s="266">
        <v>0</v>
      </c>
      <c r="L432" s="266">
        <v>0</v>
      </c>
      <c r="M432" s="266">
        <v>1</v>
      </c>
      <c r="N432" s="266">
        <v>0</v>
      </c>
      <c r="O432" s="266">
        <v>0</v>
      </c>
      <c r="P432" s="266">
        <v>1</v>
      </c>
      <c r="Q432" s="266">
        <v>0</v>
      </c>
      <c r="R432" s="266">
        <v>0</v>
      </c>
      <c r="S432" s="266">
        <v>0</v>
      </c>
      <c r="T432" s="268">
        <v>0</v>
      </c>
      <c r="U432" s="259">
        <f t="shared" si="20"/>
        <v>1</v>
      </c>
    </row>
    <row r="433" spans="1:21" x14ac:dyDescent="0.3">
      <c r="A433" s="247" t="str">
        <f t="shared" si="18"/>
        <v>17LV01</v>
      </c>
      <c r="B433" s="248">
        <f t="shared" si="19"/>
        <v>1</v>
      </c>
      <c r="C433" s="266" t="s">
        <v>389</v>
      </c>
      <c r="D433" s="267" t="s">
        <v>386</v>
      </c>
      <c r="E433" s="266">
        <v>5</v>
      </c>
      <c r="F433" s="266">
        <v>0</v>
      </c>
      <c r="G433" s="266">
        <v>0</v>
      </c>
      <c r="H433" s="266">
        <v>5</v>
      </c>
      <c r="I433" s="266">
        <v>0</v>
      </c>
      <c r="J433" s="266">
        <v>0</v>
      </c>
      <c r="K433" s="266">
        <v>0</v>
      </c>
      <c r="L433" s="266">
        <v>0</v>
      </c>
      <c r="M433" s="266">
        <v>1</v>
      </c>
      <c r="N433" s="266">
        <v>0</v>
      </c>
      <c r="O433" s="266">
        <v>0</v>
      </c>
      <c r="P433" s="266">
        <v>1</v>
      </c>
      <c r="Q433" s="266">
        <v>0</v>
      </c>
      <c r="R433" s="266">
        <v>0</v>
      </c>
      <c r="S433" s="266">
        <v>0</v>
      </c>
      <c r="T433" s="268">
        <v>0</v>
      </c>
      <c r="U433" s="259">
        <f t="shared" si="20"/>
        <v>1</v>
      </c>
    </row>
    <row r="434" spans="1:21" x14ac:dyDescent="0.3">
      <c r="A434" s="247" t="str">
        <f t="shared" si="18"/>
        <v>17WK01</v>
      </c>
      <c r="B434" s="248">
        <f t="shared" si="19"/>
        <v>1</v>
      </c>
      <c r="C434" s="263" t="s">
        <v>283</v>
      </c>
      <c r="D434" s="264" t="s">
        <v>293</v>
      </c>
      <c r="E434" s="263">
        <v>1</v>
      </c>
      <c r="F434" s="263">
        <v>0</v>
      </c>
      <c r="G434" s="263">
        <v>0</v>
      </c>
      <c r="H434" s="263">
        <v>1</v>
      </c>
      <c r="I434" s="263">
        <v>0</v>
      </c>
      <c r="J434" s="263">
        <v>0</v>
      </c>
      <c r="K434" s="263">
        <v>0</v>
      </c>
      <c r="L434" s="263">
        <v>0</v>
      </c>
      <c r="M434" s="263">
        <v>0</v>
      </c>
      <c r="N434" s="263">
        <v>0</v>
      </c>
      <c r="O434" s="263">
        <v>0</v>
      </c>
      <c r="P434" s="263">
        <v>0</v>
      </c>
      <c r="Q434" s="263">
        <v>0</v>
      </c>
      <c r="R434" s="263">
        <v>0</v>
      </c>
      <c r="S434" s="263">
        <v>2</v>
      </c>
      <c r="T434" s="265">
        <v>2</v>
      </c>
      <c r="U434" s="259">
        <f t="shared" si="20"/>
        <v>0</v>
      </c>
    </row>
    <row r="435" spans="1:21" x14ac:dyDescent="0.3">
      <c r="A435" s="247" t="str">
        <f t="shared" si="18"/>
        <v>17WK02</v>
      </c>
      <c r="B435" s="248">
        <f t="shared" si="19"/>
        <v>2</v>
      </c>
      <c r="C435" s="263" t="s">
        <v>283</v>
      </c>
      <c r="D435" s="264" t="s">
        <v>300</v>
      </c>
      <c r="E435" s="263">
        <v>0</v>
      </c>
      <c r="F435" s="263">
        <v>0</v>
      </c>
      <c r="G435" s="263">
        <v>0</v>
      </c>
      <c r="H435" s="263">
        <v>0</v>
      </c>
      <c r="I435" s="263">
        <v>0</v>
      </c>
      <c r="J435" s="263">
        <v>0</v>
      </c>
      <c r="K435" s="263">
        <v>0</v>
      </c>
      <c r="L435" s="263">
        <v>0</v>
      </c>
      <c r="M435" s="263">
        <v>0</v>
      </c>
      <c r="N435" s="263">
        <v>0</v>
      </c>
      <c r="O435" s="263">
        <v>0</v>
      </c>
      <c r="P435" s="263">
        <v>0</v>
      </c>
      <c r="Q435" s="263">
        <v>0</v>
      </c>
      <c r="R435" s="263">
        <v>0</v>
      </c>
      <c r="S435" s="263">
        <v>1</v>
      </c>
      <c r="T435" s="265">
        <v>1</v>
      </c>
      <c r="U435" s="259">
        <f t="shared" si="20"/>
        <v>0</v>
      </c>
    </row>
    <row r="436" spans="1:21" x14ac:dyDescent="0.3">
      <c r="A436" s="247" t="str">
        <f t="shared" si="18"/>
        <v>17WK03</v>
      </c>
      <c r="B436" s="248">
        <f t="shared" si="19"/>
        <v>3</v>
      </c>
      <c r="C436" s="266" t="s">
        <v>283</v>
      </c>
      <c r="D436" s="267" t="s">
        <v>329</v>
      </c>
      <c r="E436" s="266">
        <v>0</v>
      </c>
      <c r="F436" s="266">
        <v>0</v>
      </c>
      <c r="G436" s="266">
        <v>0</v>
      </c>
      <c r="H436" s="266">
        <v>0</v>
      </c>
      <c r="I436" s="266">
        <v>0</v>
      </c>
      <c r="J436" s="266">
        <v>0</v>
      </c>
      <c r="K436" s="266">
        <v>0</v>
      </c>
      <c r="L436" s="266">
        <v>0</v>
      </c>
      <c r="M436" s="266">
        <v>0</v>
      </c>
      <c r="N436" s="266">
        <v>0</v>
      </c>
      <c r="O436" s="266">
        <v>0</v>
      </c>
      <c r="P436" s="266">
        <v>0</v>
      </c>
      <c r="Q436" s="266">
        <v>0</v>
      </c>
      <c r="R436" s="266">
        <v>0</v>
      </c>
      <c r="S436" s="266">
        <v>1</v>
      </c>
      <c r="T436" s="268">
        <v>1</v>
      </c>
      <c r="U436" s="259">
        <f t="shared" si="20"/>
        <v>0</v>
      </c>
    </row>
    <row r="437" spans="1:21" x14ac:dyDescent="0.3">
      <c r="A437" s="247" t="str">
        <f t="shared" si="18"/>
        <v>18BD01</v>
      </c>
      <c r="B437" s="248">
        <f t="shared" si="19"/>
        <v>1</v>
      </c>
      <c r="C437" s="266" t="s">
        <v>303</v>
      </c>
      <c r="D437" s="267" t="s">
        <v>293</v>
      </c>
      <c r="E437" s="266">
        <v>0</v>
      </c>
      <c r="F437" s="266">
        <v>0</v>
      </c>
      <c r="G437" s="266">
        <v>0</v>
      </c>
      <c r="H437" s="266">
        <v>0</v>
      </c>
      <c r="I437" s="266">
        <v>0</v>
      </c>
      <c r="J437" s="266">
        <v>0</v>
      </c>
      <c r="K437" s="266">
        <v>1</v>
      </c>
      <c r="L437" s="266">
        <v>1</v>
      </c>
      <c r="M437" s="266">
        <v>0</v>
      </c>
      <c r="N437" s="266">
        <v>0</v>
      </c>
      <c r="O437" s="266">
        <v>0</v>
      </c>
      <c r="P437" s="266">
        <v>0</v>
      </c>
      <c r="Q437" s="266">
        <v>0</v>
      </c>
      <c r="R437" s="266">
        <v>0</v>
      </c>
      <c r="S437" s="266">
        <v>0</v>
      </c>
      <c r="T437" s="268">
        <v>0</v>
      </c>
      <c r="U437" s="259">
        <f t="shared" si="20"/>
        <v>0</v>
      </c>
    </row>
    <row r="438" spans="1:21" x14ac:dyDescent="0.3">
      <c r="A438" s="247" t="str">
        <f t="shared" si="18"/>
        <v>18CZ01</v>
      </c>
      <c r="B438" s="248">
        <f t="shared" si="19"/>
        <v>1</v>
      </c>
      <c r="C438" s="263" t="s">
        <v>349</v>
      </c>
      <c r="D438" s="264" t="s">
        <v>366</v>
      </c>
      <c r="E438" s="263">
        <v>0</v>
      </c>
      <c r="F438" s="263">
        <v>0</v>
      </c>
      <c r="G438" s="263">
        <v>0</v>
      </c>
      <c r="H438" s="263">
        <v>0</v>
      </c>
      <c r="I438" s="263">
        <v>0</v>
      </c>
      <c r="J438" s="263">
        <v>0</v>
      </c>
      <c r="K438" s="263">
        <v>0</v>
      </c>
      <c r="L438" s="263">
        <v>0</v>
      </c>
      <c r="M438" s="263">
        <v>6</v>
      </c>
      <c r="N438" s="263">
        <v>0</v>
      </c>
      <c r="O438" s="263">
        <v>0</v>
      </c>
      <c r="P438" s="263">
        <v>6</v>
      </c>
      <c r="Q438" s="263">
        <v>3</v>
      </c>
      <c r="R438" s="263">
        <v>0</v>
      </c>
      <c r="S438" s="263">
        <v>0</v>
      </c>
      <c r="T438" s="265">
        <v>3</v>
      </c>
      <c r="U438" s="259">
        <f t="shared" si="20"/>
        <v>1</v>
      </c>
    </row>
    <row r="439" spans="1:21" x14ac:dyDescent="0.3">
      <c r="A439" s="247" t="str">
        <f t="shared" si="18"/>
        <v>18CZ02</v>
      </c>
      <c r="B439" s="248">
        <f t="shared" si="19"/>
        <v>2</v>
      </c>
      <c r="C439" s="266" t="s">
        <v>349</v>
      </c>
      <c r="D439" s="267" t="s">
        <v>374</v>
      </c>
      <c r="E439" s="266">
        <v>0</v>
      </c>
      <c r="F439" s="266">
        <v>0</v>
      </c>
      <c r="G439" s="266">
        <v>0</v>
      </c>
      <c r="H439" s="266">
        <v>0</v>
      </c>
      <c r="I439" s="266">
        <v>0</v>
      </c>
      <c r="J439" s="266">
        <v>0</v>
      </c>
      <c r="K439" s="266">
        <v>0</v>
      </c>
      <c r="L439" s="266">
        <v>0</v>
      </c>
      <c r="M439" s="266">
        <v>0</v>
      </c>
      <c r="N439" s="266">
        <v>0</v>
      </c>
      <c r="O439" s="266">
        <v>0</v>
      </c>
      <c r="P439" s="266">
        <v>0</v>
      </c>
      <c r="Q439" s="266">
        <v>0</v>
      </c>
      <c r="R439" s="266">
        <v>0</v>
      </c>
      <c r="S439" s="266">
        <v>0</v>
      </c>
      <c r="T439" s="268">
        <v>0</v>
      </c>
      <c r="U439" s="259">
        <f t="shared" si="20"/>
        <v>0</v>
      </c>
    </row>
    <row r="440" spans="1:21" x14ac:dyDescent="0.3">
      <c r="A440" s="247" t="str">
        <f t="shared" si="18"/>
        <v>18CZ03</v>
      </c>
      <c r="B440" s="248">
        <f t="shared" si="19"/>
        <v>3</v>
      </c>
      <c r="C440" s="263" t="s">
        <v>349</v>
      </c>
      <c r="D440" s="264" t="s">
        <v>379</v>
      </c>
      <c r="E440" s="263">
        <v>0</v>
      </c>
      <c r="F440" s="263">
        <v>0</v>
      </c>
      <c r="G440" s="263">
        <v>0</v>
      </c>
      <c r="H440" s="263">
        <v>0</v>
      </c>
      <c r="I440" s="263">
        <v>0</v>
      </c>
      <c r="J440" s="263">
        <v>0</v>
      </c>
      <c r="K440" s="263">
        <v>0</v>
      </c>
      <c r="L440" s="263">
        <v>0</v>
      </c>
      <c r="M440" s="263">
        <v>1</v>
      </c>
      <c r="N440" s="263">
        <v>0</v>
      </c>
      <c r="O440" s="263">
        <v>0</v>
      </c>
      <c r="P440" s="263">
        <v>1</v>
      </c>
      <c r="Q440" s="263">
        <v>1</v>
      </c>
      <c r="R440" s="263">
        <v>0</v>
      </c>
      <c r="S440" s="263">
        <v>0</v>
      </c>
      <c r="T440" s="265">
        <v>1</v>
      </c>
      <c r="U440" s="259">
        <f t="shared" si="20"/>
        <v>0</v>
      </c>
    </row>
    <row r="441" spans="1:21" x14ac:dyDescent="0.3">
      <c r="A441" s="247" t="str">
        <f t="shared" si="18"/>
        <v>18CZ04</v>
      </c>
      <c r="B441" s="248">
        <f t="shared" si="19"/>
        <v>4</v>
      </c>
      <c r="C441" s="263" t="s">
        <v>349</v>
      </c>
      <c r="D441" s="264" t="s">
        <v>382</v>
      </c>
      <c r="E441" s="263">
        <v>2</v>
      </c>
      <c r="F441" s="263">
        <v>0</v>
      </c>
      <c r="G441" s="263">
        <v>0</v>
      </c>
      <c r="H441" s="263">
        <v>2</v>
      </c>
      <c r="I441" s="263">
        <v>0</v>
      </c>
      <c r="J441" s="263">
        <v>0</v>
      </c>
      <c r="K441" s="263">
        <v>0</v>
      </c>
      <c r="L441" s="263">
        <v>0</v>
      </c>
      <c r="M441" s="263">
        <v>2</v>
      </c>
      <c r="N441" s="263">
        <v>0</v>
      </c>
      <c r="O441" s="263">
        <v>0</v>
      </c>
      <c r="P441" s="263">
        <v>2</v>
      </c>
      <c r="Q441" s="263">
        <v>0</v>
      </c>
      <c r="R441" s="263">
        <v>0</v>
      </c>
      <c r="S441" s="263">
        <v>0</v>
      </c>
      <c r="T441" s="265">
        <v>0</v>
      </c>
      <c r="U441" s="259">
        <f t="shared" si="20"/>
        <v>1</v>
      </c>
    </row>
    <row r="442" spans="1:21" x14ac:dyDescent="0.3">
      <c r="A442" s="247" t="str">
        <f t="shared" si="18"/>
        <v>18IS01</v>
      </c>
      <c r="B442" s="248">
        <f t="shared" si="19"/>
        <v>1</v>
      </c>
      <c r="C442" s="263" t="s">
        <v>251</v>
      </c>
      <c r="D442" s="264" t="s">
        <v>244</v>
      </c>
      <c r="E442" s="263">
        <v>3</v>
      </c>
      <c r="F442" s="263">
        <v>0</v>
      </c>
      <c r="G442" s="263">
        <v>0</v>
      </c>
      <c r="H442" s="263">
        <v>3</v>
      </c>
      <c r="I442" s="263">
        <v>1</v>
      </c>
      <c r="J442" s="263">
        <v>0</v>
      </c>
      <c r="K442" s="263">
        <v>0</v>
      </c>
      <c r="L442" s="263">
        <v>1</v>
      </c>
      <c r="M442" s="263">
        <v>0</v>
      </c>
      <c r="N442" s="263">
        <v>0</v>
      </c>
      <c r="O442" s="263">
        <v>0</v>
      </c>
      <c r="P442" s="263">
        <v>0</v>
      </c>
      <c r="Q442" s="263">
        <v>0</v>
      </c>
      <c r="R442" s="263">
        <v>0</v>
      </c>
      <c r="S442" s="263">
        <v>0</v>
      </c>
      <c r="T442" s="265">
        <v>0</v>
      </c>
      <c r="U442" s="259">
        <f t="shared" si="20"/>
        <v>1</v>
      </c>
    </row>
    <row r="443" spans="1:21" x14ac:dyDescent="0.3">
      <c r="A443" s="247" t="str">
        <f t="shared" si="18"/>
        <v>18IS02</v>
      </c>
      <c r="B443" s="248">
        <f t="shared" si="19"/>
        <v>2</v>
      </c>
      <c r="C443" s="266" t="s">
        <v>251</v>
      </c>
      <c r="D443" s="267" t="s">
        <v>267</v>
      </c>
      <c r="E443" s="266">
        <v>1</v>
      </c>
      <c r="F443" s="266">
        <v>0</v>
      </c>
      <c r="G443" s="266">
        <v>0</v>
      </c>
      <c r="H443" s="266">
        <v>1</v>
      </c>
      <c r="I443" s="266">
        <v>1</v>
      </c>
      <c r="J443" s="266">
        <v>0</v>
      </c>
      <c r="K443" s="266">
        <v>0</v>
      </c>
      <c r="L443" s="266">
        <v>1</v>
      </c>
      <c r="M443" s="266">
        <v>0</v>
      </c>
      <c r="N443" s="266">
        <v>0</v>
      </c>
      <c r="O443" s="266">
        <v>0</v>
      </c>
      <c r="P443" s="266">
        <v>0</v>
      </c>
      <c r="Q443" s="266">
        <v>0</v>
      </c>
      <c r="R443" s="266">
        <v>0</v>
      </c>
      <c r="S443" s="266">
        <v>0</v>
      </c>
      <c r="T443" s="268">
        <v>0</v>
      </c>
      <c r="U443" s="259">
        <f t="shared" si="20"/>
        <v>0</v>
      </c>
    </row>
    <row r="444" spans="1:21" x14ac:dyDescent="0.3">
      <c r="A444" s="247" t="str">
        <f t="shared" si="18"/>
        <v>18IS03</v>
      </c>
      <c r="B444" s="248">
        <f t="shared" si="19"/>
        <v>3</v>
      </c>
      <c r="C444" s="263" t="s">
        <v>251</v>
      </c>
      <c r="D444" s="264" t="s">
        <v>310</v>
      </c>
      <c r="E444" s="263">
        <v>0</v>
      </c>
      <c r="F444" s="263">
        <v>0</v>
      </c>
      <c r="G444" s="263">
        <v>0</v>
      </c>
      <c r="H444" s="263">
        <v>0</v>
      </c>
      <c r="I444" s="263">
        <v>0</v>
      </c>
      <c r="J444" s="263">
        <v>0</v>
      </c>
      <c r="K444" s="263">
        <v>0</v>
      </c>
      <c r="L444" s="263">
        <v>0</v>
      </c>
      <c r="M444" s="263">
        <v>0</v>
      </c>
      <c r="N444" s="263">
        <v>0</v>
      </c>
      <c r="O444" s="263">
        <v>0</v>
      </c>
      <c r="P444" s="263">
        <v>0</v>
      </c>
      <c r="Q444" s="263">
        <v>1</v>
      </c>
      <c r="R444" s="263">
        <v>0</v>
      </c>
      <c r="S444" s="263">
        <v>0</v>
      </c>
      <c r="T444" s="265">
        <v>1</v>
      </c>
      <c r="U444" s="259">
        <f t="shared" si="20"/>
        <v>0</v>
      </c>
    </row>
    <row r="445" spans="1:21" x14ac:dyDescent="0.3">
      <c r="A445" s="247" t="str">
        <f t="shared" si="18"/>
        <v>18KC01</v>
      </c>
      <c r="B445" s="248">
        <f t="shared" si="19"/>
        <v>1</v>
      </c>
      <c r="C445" s="266" t="s">
        <v>291</v>
      </c>
      <c r="D445" s="267" t="s">
        <v>302</v>
      </c>
      <c r="E445" s="266">
        <v>1</v>
      </c>
      <c r="F445" s="266">
        <v>0</v>
      </c>
      <c r="G445" s="266">
        <v>0</v>
      </c>
      <c r="H445" s="266">
        <v>1</v>
      </c>
      <c r="I445" s="266">
        <v>0</v>
      </c>
      <c r="J445" s="266">
        <v>0</v>
      </c>
      <c r="K445" s="266">
        <v>0</v>
      </c>
      <c r="L445" s="266">
        <v>0</v>
      </c>
      <c r="M445" s="266">
        <v>2</v>
      </c>
      <c r="N445" s="266">
        <v>0</v>
      </c>
      <c r="O445" s="266">
        <v>0</v>
      </c>
      <c r="P445" s="266">
        <v>2</v>
      </c>
      <c r="Q445" s="266">
        <v>1</v>
      </c>
      <c r="R445" s="266">
        <v>0</v>
      </c>
      <c r="S445" s="266">
        <v>0</v>
      </c>
      <c r="T445" s="268">
        <v>1</v>
      </c>
      <c r="U445" s="259">
        <f t="shared" si="20"/>
        <v>1</v>
      </c>
    </row>
    <row r="446" spans="1:21" x14ac:dyDescent="0.3">
      <c r="A446" s="247" t="str">
        <f t="shared" si="18"/>
        <v>18LW01</v>
      </c>
      <c r="B446" s="248">
        <f t="shared" si="19"/>
        <v>1</v>
      </c>
      <c r="C446" s="266" t="s">
        <v>252</v>
      </c>
      <c r="D446" s="267" t="s">
        <v>244</v>
      </c>
      <c r="E446" s="266">
        <v>0</v>
      </c>
      <c r="F446" s="266">
        <v>1</v>
      </c>
      <c r="G446" s="266">
        <v>1</v>
      </c>
      <c r="H446" s="266">
        <v>2</v>
      </c>
      <c r="I446" s="266">
        <v>0</v>
      </c>
      <c r="J446" s="266">
        <v>0</v>
      </c>
      <c r="K446" s="266">
        <v>0</v>
      </c>
      <c r="L446" s="266">
        <v>0</v>
      </c>
      <c r="M446" s="266">
        <v>0</v>
      </c>
      <c r="N446" s="266">
        <v>0</v>
      </c>
      <c r="O446" s="266">
        <v>0</v>
      </c>
      <c r="P446" s="266">
        <v>0</v>
      </c>
      <c r="Q446" s="266">
        <v>1</v>
      </c>
      <c r="R446" s="266">
        <v>0</v>
      </c>
      <c r="S446" s="266">
        <v>0</v>
      </c>
      <c r="T446" s="268">
        <v>1</v>
      </c>
      <c r="U446" s="259">
        <f t="shared" si="20"/>
        <v>1</v>
      </c>
    </row>
    <row r="447" spans="1:21" x14ac:dyDescent="0.3">
      <c r="A447" s="247" t="str">
        <f t="shared" si="18"/>
        <v>18QP01</v>
      </c>
      <c r="B447" s="248">
        <f t="shared" si="19"/>
        <v>1</v>
      </c>
      <c r="C447" s="266" t="s">
        <v>151</v>
      </c>
      <c r="D447" s="267" t="s">
        <v>135</v>
      </c>
      <c r="E447" s="266">
        <v>0</v>
      </c>
      <c r="F447" s="266">
        <v>0</v>
      </c>
      <c r="G447" s="266">
        <v>0</v>
      </c>
      <c r="H447" s="266">
        <v>0</v>
      </c>
      <c r="I447" s="266">
        <v>0</v>
      </c>
      <c r="J447" s="266">
        <v>0</v>
      </c>
      <c r="K447" s="266">
        <v>0</v>
      </c>
      <c r="L447" s="266">
        <v>0</v>
      </c>
      <c r="M447" s="266">
        <v>0</v>
      </c>
      <c r="N447" s="266">
        <v>0</v>
      </c>
      <c r="O447" s="266">
        <v>0</v>
      </c>
      <c r="P447" s="266">
        <v>0</v>
      </c>
      <c r="Q447" s="266">
        <v>0</v>
      </c>
      <c r="R447" s="266">
        <v>0</v>
      </c>
      <c r="S447" s="266">
        <v>0</v>
      </c>
      <c r="T447" s="268">
        <v>0</v>
      </c>
      <c r="U447" s="259">
        <f t="shared" si="20"/>
        <v>0</v>
      </c>
    </row>
    <row r="448" spans="1:21" x14ac:dyDescent="0.3">
      <c r="A448" s="247" t="str">
        <f t="shared" si="18"/>
        <v>18QP02</v>
      </c>
      <c r="B448" s="248">
        <f t="shared" si="19"/>
        <v>2</v>
      </c>
      <c r="C448" s="266" t="s">
        <v>151</v>
      </c>
      <c r="D448" s="267" t="s">
        <v>145</v>
      </c>
      <c r="E448" s="266">
        <v>1</v>
      </c>
      <c r="F448" s="266">
        <v>0</v>
      </c>
      <c r="G448" s="266">
        <v>1</v>
      </c>
      <c r="H448" s="266">
        <v>2</v>
      </c>
      <c r="I448" s="266">
        <v>0</v>
      </c>
      <c r="J448" s="266">
        <v>0</v>
      </c>
      <c r="K448" s="266">
        <v>0</v>
      </c>
      <c r="L448" s="266">
        <v>0</v>
      </c>
      <c r="M448" s="266">
        <v>0</v>
      </c>
      <c r="N448" s="266">
        <v>0</v>
      </c>
      <c r="O448" s="266">
        <v>0</v>
      </c>
      <c r="P448" s="266">
        <v>0</v>
      </c>
      <c r="Q448" s="266">
        <v>0</v>
      </c>
      <c r="R448" s="266">
        <v>0</v>
      </c>
      <c r="S448" s="266">
        <v>0</v>
      </c>
      <c r="T448" s="268">
        <v>0</v>
      </c>
      <c r="U448" s="259">
        <f t="shared" si="20"/>
        <v>1</v>
      </c>
    </row>
    <row r="449" spans="1:21" x14ac:dyDescent="0.3">
      <c r="A449" s="247" t="str">
        <f t="shared" si="18"/>
        <v>18QP03</v>
      </c>
      <c r="B449" s="248">
        <f t="shared" si="19"/>
        <v>3</v>
      </c>
      <c r="C449" s="263" t="s">
        <v>151</v>
      </c>
      <c r="D449" s="264" t="s">
        <v>177</v>
      </c>
      <c r="E449" s="263">
        <v>0</v>
      </c>
      <c r="F449" s="263">
        <v>0</v>
      </c>
      <c r="G449" s="263">
        <v>1</v>
      </c>
      <c r="H449" s="263">
        <v>1</v>
      </c>
      <c r="I449" s="263">
        <v>0</v>
      </c>
      <c r="J449" s="263">
        <v>0</v>
      </c>
      <c r="K449" s="263">
        <v>0</v>
      </c>
      <c r="L449" s="263">
        <v>0</v>
      </c>
      <c r="M449" s="263">
        <v>0</v>
      </c>
      <c r="N449" s="263">
        <v>0</v>
      </c>
      <c r="O449" s="263">
        <v>0</v>
      </c>
      <c r="P449" s="263">
        <v>0</v>
      </c>
      <c r="Q449" s="263">
        <v>0</v>
      </c>
      <c r="R449" s="263">
        <v>0</v>
      </c>
      <c r="S449" s="263">
        <v>0</v>
      </c>
      <c r="T449" s="265">
        <v>0</v>
      </c>
      <c r="U449" s="259">
        <f t="shared" si="20"/>
        <v>1</v>
      </c>
    </row>
    <row r="450" spans="1:21" x14ac:dyDescent="0.3">
      <c r="A450" s="247" t="str">
        <f t="shared" si="18"/>
        <v>18XY01</v>
      </c>
      <c r="B450" s="248">
        <f t="shared" si="19"/>
        <v>1</v>
      </c>
      <c r="C450" s="263" t="s">
        <v>441</v>
      </c>
      <c r="D450" s="264" t="s">
        <v>271</v>
      </c>
      <c r="E450" s="263">
        <v>0</v>
      </c>
      <c r="F450" s="263">
        <v>0</v>
      </c>
      <c r="G450" s="263">
        <v>0</v>
      </c>
      <c r="H450" s="263">
        <v>0</v>
      </c>
      <c r="I450" s="263">
        <v>0</v>
      </c>
      <c r="J450" s="263">
        <v>0</v>
      </c>
      <c r="K450" s="263">
        <v>0</v>
      </c>
      <c r="L450" s="263">
        <v>0</v>
      </c>
      <c r="M450" s="263">
        <v>1</v>
      </c>
      <c r="N450" s="263">
        <v>0</v>
      </c>
      <c r="O450" s="263">
        <v>0</v>
      </c>
      <c r="P450" s="263">
        <v>1</v>
      </c>
      <c r="Q450" s="263">
        <v>0</v>
      </c>
      <c r="R450" s="263">
        <v>0</v>
      </c>
      <c r="S450" s="263">
        <v>0</v>
      </c>
      <c r="T450" s="265">
        <v>0</v>
      </c>
      <c r="U450" s="259">
        <f t="shared" si="20"/>
        <v>1</v>
      </c>
    </row>
    <row r="451" spans="1:21" x14ac:dyDescent="0.3">
      <c r="A451" s="247" t="str">
        <f t="shared" si="18"/>
        <v>18XY02</v>
      </c>
      <c r="B451" s="248">
        <f t="shared" si="19"/>
        <v>2</v>
      </c>
      <c r="C451" s="263" t="s">
        <v>441</v>
      </c>
      <c r="D451" s="264" t="s">
        <v>272</v>
      </c>
      <c r="E451" s="263">
        <v>0</v>
      </c>
      <c r="F451" s="263">
        <v>0</v>
      </c>
      <c r="G451" s="263">
        <v>0</v>
      </c>
      <c r="H451" s="263">
        <v>0</v>
      </c>
      <c r="I451" s="263">
        <v>0</v>
      </c>
      <c r="J451" s="263">
        <v>0</v>
      </c>
      <c r="K451" s="263">
        <v>0</v>
      </c>
      <c r="L451" s="263">
        <v>0</v>
      </c>
      <c r="M451" s="263">
        <v>0</v>
      </c>
      <c r="N451" s="263">
        <v>0</v>
      </c>
      <c r="O451" s="263">
        <v>0</v>
      </c>
      <c r="P451" s="263">
        <v>0</v>
      </c>
      <c r="Q451" s="263">
        <v>0</v>
      </c>
      <c r="R451" s="263">
        <v>0</v>
      </c>
      <c r="S451" s="263">
        <v>0</v>
      </c>
      <c r="T451" s="265">
        <v>0</v>
      </c>
      <c r="U451" s="259">
        <f t="shared" si="20"/>
        <v>0</v>
      </c>
    </row>
    <row r="452" spans="1:21" x14ac:dyDescent="0.3">
      <c r="A452" s="247" t="str">
        <f t="shared" si="18"/>
        <v>18ZJ01</v>
      </c>
      <c r="B452" s="248">
        <f t="shared" si="19"/>
        <v>1</v>
      </c>
      <c r="C452" s="263" t="s">
        <v>212</v>
      </c>
      <c r="D452" s="264" t="s">
        <v>242</v>
      </c>
      <c r="E452" s="263">
        <v>7</v>
      </c>
      <c r="F452" s="263">
        <v>0</v>
      </c>
      <c r="G452" s="263">
        <v>0</v>
      </c>
      <c r="H452" s="263">
        <v>7</v>
      </c>
      <c r="I452" s="263">
        <v>1</v>
      </c>
      <c r="J452" s="263">
        <v>0</v>
      </c>
      <c r="K452" s="263">
        <v>0</v>
      </c>
      <c r="L452" s="263">
        <v>1</v>
      </c>
      <c r="M452" s="263">
        <v>3</v>
      </c>
      <c r="N452" s="263">
        <v>0</v>
      </c>
      <c r="O452" s="263">
        <v>0</v>
      </c>
      <c r="P452" s="263">
        <v>3</v>
      </c>
      <c r="Q452" s="263">
        <v>1</v>
      </c>
      <c r="R452" s="263">
        <v>0</v>
      </c>
      <c r="S452" s="263">
        <v>0</v>
      </c>
      <c r="T452" s="265">
        <v>1</v>
      </c>
      <c r="U452" s="259">
        <f t="shared" si="20"/>
        <v>1</v>
      </c>
    </row>
    <row r="453" spans="1:21" x14ac:dyDescent="0.3">
      <c r="A453" s="247" t="str">
        <f t="shared" si="18"/>
        <v>18ZJ02</v>
      </c>
      <c r="B453" s="248">
        <f t="shared" si="19"/>
        <v>2</v>
      </c>
      <c r="C453" s="266" t="s">
        <v>212</v>
      </c>
      <c r="D453" s="267" t="s">
        <v>272</v>
      </c>
      <c r="E453" s="266">
        <v>0</v>
      </c>
      <c r="F453" s="266">
        <v>0</v>
      </c>
      <c r="G453" s="266">
        <v>0</v>
      </c>
      <c r="H453" s="266">
        <v>0</v>
      </c>
      <c r="I453" s="266">
        <v>0</v>
      </c>
      <c r="J453" s="266">
        <v>0</v>
      </c>
      <c r="K453" s="266">
        <v>0</v>
      </c>
      <c r="L453" s="266">
        <v>0</v>
      </c>
      <c r="M453" s="266">
        <v>0</v>
      </c>
      <c r="N453" s="266">
        <v>0</v>
      </c>
      <c r="O453" s="266">
        <v>0</v>
      </c>
      <c r="P453" s="266">
        <v>0</v>
      </c>
      <c r="Q453" s="266">
        <v>0</v>
      </c>
      <c r="R453" s="266">
        <v>0</v>
      </c>
      <c r="S453" s="266">
        <v>0</v>
      </c>
      <c r="T453" s="268">
        <v>0</v>
      </c>
      <c r="U453" s="259">
        <f t="shared" si="20"/>
        <v>0</v>
      </c>
    </row>
    <row r="454" spans="1:21" x14ac:dyDescent="0.3">
      <c r="A454" s="247" t="str">
        <f t="shared" si="18"/>
        <v>19ES01</v>
      </c>
      <c r="B454" s="248">
        <f t="shared" si="19"/>
        <v>1</v>
      </c>
      <c r="C454" s="266" t="s">
        <v>361</v>
      </c>
      <c r="D454" s="267" t="s">
        <v>366</v>
      </c>
      <c r="E454" s="266">
        <v>7</v>
      </c>
      <c r="F454" s="266">
        <v>0</v>
      </c>
      <c r="G454" s="266">
        <v>0</v>
      </c>
      <c r="H454" s="266">
        <v>7</v>
      </c>
      <c r="I454" s="266">
        <v>2</v>
      </c>
      <c r="J454" s="266">
        <v>0</v>
      </c>
      <c r="K454" s="266">
        <v>0</v>
      </c>
      <c r="L454" s="266">
        <v>2</v>
      </c>
      <c r="M454" s="266">
        <v>1</v>
      </c>
      <c r="N454" s="266">
        <v>0</v>
      </c>
      <c r="O454" s="266">
        <v>0</v>
      </c>
      <c r="P454" s="266">
        <v>1</v>
      </c>
      <c r="Q454" s="266">
        <v>0</v>
      </c>
      <c r="R454" s="266">
        <v>0</v>
      </c>
      <c r="S454" s="266">
        <v>0</v>
      </c>
      <c r="T454" s="268">
        <v>0</v>
      </c>
      <c r="U454" s="259">
        <f t="shared" si="20"/>
        <v>1</v>
      </c>
    </row>
    <row r="455" spans="1:21" x14ac:dyDescent="0.3">
      <c r="A455" s="247" t="str">
        <f t="shared" si="18"/>
        <v>19HT01</v>
      </c>
      <c r="B455" s="248">
        <f t="shared" si="19"/>
        <v>1</v>
      </c>
      <c r="C455" s="266" t="s">
        <v>365</v>
      </c>
      <c r="D455" s="267" t="s">
        <v>362</v>
      </c>
      <c r="E455" s="266">
        <v>1</v>
      </c>
      <c r="F455" s="266">
        <v>3</v>
      </c>
      <c r="G455" s="266">
        <v>0</v>
      </c>
      <c r="H455" s="266">
        <v>4</v>
      </c>
      <c r="I455" s="266">
        <v>0</v>
      </c>
      <c r="J455" s="266">
        <v>0</v>
      </c>
      <c r="K455" s="266">
        <v>0</v>
      </c>
      <c r="L455" s="266">
        <v>0</v>
      </c>
      <c r="M455" s="266">
        <v>1</v>
      </c>
      <c r="N455" s="266">
        <v>1</v>
      </c>
      <c r="O455" s="266">
        <v>0</v>
      </c>
      <c r="P455" s="266">
        <v>2</v>
      </c>
      <c r="Q455" s="266">
        <v>0</v>
      </c>
      <c r="R455" s="266">
        <v>0</v>
      </c>
      <c r="S455" s="266">
        <v>0</v>
      </c>
      <c r="T455" s="268">
        <v>0</v>
      </c>
      <c r="U455" s="259">
        <f t="shared" si="20"/>
        <v>1</v>
      </c>
    </row>
    <row r="456" spans="1:21" x14ac:dyDescent="0.3">
      <c r="A456" s="247" t="str">
        <f t="shared" si="18"/>
        <v>19LZ01</v>
      </c>
      <c r="B456" s="248">
        <f t="shared" si="19"/>
        <v>1</v>
      </c>
      <c r="C456" s="263" t="s">
        <v>152</v>
      </c>
      <c r="D456" s="264" t="s">
        <v>145</v>
      </c>
      <c r="E456" s="263">
        <v>1</v>
      </c>
      <c r="F456" s="263">
        <v>0</v>
      </c>
      <c r="G456" s="263">
        <v>0</v>
      </c>
      <c r="H456" s="263">
        <v>1</v>
      </c>
      <c r="I456" s="263">
        <v>0</v>
      </c>
      <c r="J456" s="263">
        <v>0</v>
      </c>
      <c r="K456" s="263">
        <v>0</v>
      </c>
      <c r="L456" s="263">
        <v>0</v>
      </c>
      <c r="M456" s="263">
        <v>0</v>
      </c>
      <c r="N456" s="263">
        <v>0</v>
      </c>
      <c r="O456" s="263">
        <v>0</v>
      </c>
      <c r="P456" s="263">
        <v>0</v>
      </c>
      <c r="Q456" s="263">
        <v>0</v>
      </c>
      <c r="R456" s="263">
        <v>0</v>
      </c>
      <c r="S456" s="263">
        <v>0</v>
      </c>
      <c r="T456" s="265">
        <v>0</v>
      </c>
      <c r="U456" s="259">
        <f t="shared" si="20"/>
        <v>1</v>
      </c>
    </row>
    <row r="457" spans="1:21" x14ac:dyDescent="0.3">
      <c r="A457" s="247" t="str">
        <f t="shared" si="18"/>
        <v>19LZ02</v>
      </c>
      <c r="B457" s="248">
        <f t="shared" si="19"/>
        <v>2</v>
      </c>
      <c r="C457" s="263" t="s">
        <v>152</v>
      </c>
      <c r="D457" s="264" t="s">
        <v>262</v>
      </c>
      <c r="E457" s="263">
        <v>1</v>
      </c>
      <c r="F457" s="263">
        <v>0</v>
      </c>
      <c r="G457" s="263">
        <v>0</v>
      </c>
      <c r="H457" s="263">
        <v>1</v>
      </c>
      <c r="I457" s="263">
        <v>0</v>
      </c>
      <c r="J457" s="263">
        <v>0</v>
      </c>
      <c r="K457" s="263">
        <v>0</v>
      </c>
      <c r="L457" s="263">
        <v>0</v>
      </c>
      <c r="M457" s="263">
        <v>0</v>
      </c>
      <c r="N457" s="263">
        <v>0</v>
      </c>
      <c r="O457" s="263">
        <v>0</v>
      </c>
      <c r="P457" s="263">
        <v>0</v>
      </c>
      <c r="Q457" s="263">
        <v>0</v>
      </c>
      <c r="R457" s="263">
        <v>0</v>
      </c>
      <c r="S457" s="263">
        <v>0</v>
      </c>
      <c r="T457" s="265">
        <v>0</v>
      </c>
      <c r="U457" s="259">
        <f t="shared" si="20"/>
        <v>1</v>
      </c>
    </row>
    <row r="458" spans="1:21" x14ac:dyDescent="0.3">
      <c r="A458" s="247" t="str">
        <f t="shared" si="18"/>
        <v>19OV01</v>
      </c>
      <c r="B458" s="248">
        <f t="shared" si="19"/>
        <v>1</v>
      </c>
      <c r="C458" s="263" t="s">
        <v>277</v>
      </c>
      <c r="D458" s="264" t="s">
        <v>273</v>
      </c>
      <c r="E458" s="263">
        <v>0</v>
      </c>
      <c r="F458" s="263">
        <v>0</v>
      </c>
      <c r="G458" s="263">
        <v>0</v>
      </c>
      <c r="H458" s="263">
        <v>0</v>
      </c>
      <c r="I458" s="263">
        <v>0</v>
      </c>
      <c r="J458" s="263">
        <v>0</v>
      </c>
      <c r="K458" s="263">
        <v>0</v>
      </c>
      <c r="L458" s="263">
        <v>0</v>
      </c>
      <c r="M458" s="263">
        <v>1</v>
      </c>
      <c r="N458" s="263">
        <v>0</v>
      </c>
      <c r="O458" s="263">
        <v>0</v>
      </c>
      <c r="P458" s="263">
        <v>1</v>
      </c>
      <c r="Q458" s="263">
        <v>0</v>
      </c>
      <c r="R458" s="263">
        <v>0</v>
      </c>
      <c r="S458" s="263">
        <v>0</v>
      </c>
      <c r="T458" s="265">
        <v>0</v>
      </c>
      <c r="U458" s="259">
        <f t="shared" si="20"/>
        <v>1</v>
      </c>
    </row>
    <row r="459" spans="1:21" x14ac:dyDescent="0.3">
      <c r="A459" s="247" t="str">
        <f t="shared" ref="A459:A522" si="21">C459&amp;IF(B459&lt;10,"0","")&amp;B459</f>
        <v>19OV02</v>
      </c>
      <c r="B459" s="248">
        <f t="shared" ref="B459:B522" si="22">IF(C459=C458,B458+1,1)</f>
        <v>2</v>
      </c>
      <c r="C459" s="266" t="s">
        <v>277</v>
      </c>
      <c r="D459" s="267" t="s">
        <v>310</v>
      </c>
      <c r="E459" s="266">
        <v>0</v>
      </c>
      <c r="F459" s="266">
        <v>0</v>
      </c>
      <c r="G459" s="266">
        <v>0</v>
      </c>
      <c r="H459" s="266">
        <v>0</v>
      </c>
      <c r="I459" s="266">
        <v>0</v>
      </c>
      <c r="J459" s="266">
        <v>0</v>
      </c>
      <c r="K459" s="266">
        <v>0</v>
      </c>
      <c r="L459" s="266">
        <v>0</v>
      </c>
      <c r="M459" s="266">
        <v>0</v>
      </c>
      <c r="N459" s="266">
        <v>0</v>
      </c>
      <c r="O459" s="266">
        <v>0</v>
      </c>
      <c r="P459" s="266">
        <v>0</v>
      </c>
      <c r="Q459" s="266">
        <v>0</v>
      </c>
      <c r="R459" s="266">
        <v>0</v>
      </c>
      <c r="S459" s="266">
        <v>0</v>
      </c>
      <c r="T459" s="268">
        <v>0</v>
      </c>
      <c r="U459" s="259">
        <f t="shared" ref="U459:U522" si="23">IF((H459+P459)&gt;(L459+T459),1,0)</f>
        <v>0</v>
      </c>
    </row>
    <row r="460" spans="1:21" x14ac:dyDescent="0.3">
      <c r="A460" s="247" t="str">
        <f t="shared" si="21"/>
        <v>19QK01</v>
      </c>
      <c r="B460" s="248">
        <f t="shared" si="22"/>
        <v>1</v>
      </c>
      <c r="C460" s="263" t="s">
        <v>164</v>
      </c>
      <c r="D460" s="264" t="s">
        <v>161</v>
      </c>
      <c r="E460" s="263">
        <v>0</v>
      </c>
      <c r="F460" s="263">
        <v>0</v>
      </c>
      <c r="G460" s="263">
        <v>2</v>
      </c>
      <c r="H460" s="263">
        <v>2</v>
      </c>
      <c r="I460" s="263">
        <v>0</v>
      </c>
      <c r="J460" s="263">
        <v>0</v>
      </c>
      <c r="K460" s="263">
        <v>0</v>
      </c>
      <c r="L460" s="263">
        <v>0</v>
      </c>
      <c r="M460" s="263">
        <v>0</v>
      </c>
      <c r="N460" s="263">
        <v>0</v>
      </c>
      <c r="O460" s="263">
        <v>0</v>
      </c>
      <c r="P460" s="263">
        <v>0</v>
      </c>
      <c r="Q460" s="263">
        <v>0</v>
      </c>
      <c r="R460" s="263">
        <v>0</v>
      </c>
      <c r="S460" s="263">
        <v>0</v>
      </c>
      <c r="T460" s="265">
        <v>0</v>
      </c>
      <c r="U460" s="259">
        <f t="shared" si="23"/>
        <v>1</v>
      </c>
    </row>
    <row r="461" spans="1:21" x14ac:dyDescent="0.3">
      <c r="A461" s="247" t="str">
        <f t="shared" si="21"/>
        <v>19QO01</v>
      </c>
      <c r="B461" s="248">
        <f t="shared" si="22"/>
        <v>1</v>
      </c>
      <c r="C461" s="263" t="s">
        <v>144</v>
      </c>
      <c r="D461" s="264" t="s">
        <v>120</v>
      </c>
      <c r="E461" s="263">
        <v>0</v>
      </c>
      <c r="F461" s="263">
        <v>0</v>
      </c>
      <c r="G461" s="263">
        <v>0</v>
      </c>
      <c r="H461" s="263">
        <v>0</v>
      </c>
      <c r="I461" s="263">
        <v>0</v>
      </c>
      <c r="J461" s="263">
        <v>0</v>
      </c>
      <c r="K461" s="263">
        <v>0</v>
      </c>
      <c r="L461" s="263">
        <v>0</v>
      </c>
      <c r="M461" s="263">
        <v>0</v>
      </c>
      <c r="N461" s="263">
        <v>0</v>
      </c>
      <c r="O461" s="263">
        <v>0</v>
      </c>
      <c r="P461" s="263">
        <v>0</v>
      </c>
      <c r="Q461" s="263">
        <v>0</v>
      </c>
      <c r="R461" s="263">
        <v>0</v>
      </c>
      <c r="S461" s="263">
        <v>0</v>
      </c>
      <c r="T461" s="265">
        <v>0</v>
      </c>
      <c r="U461" s="259">
        <f t="shared" si="23"/>
        <v>0</v>
      </c>
    </row>
    <row r="462" spans="1:21" x14ac:dyDescent="0.3">
      <c r="A462" s="247" t="str">
        <f t="shared" si="21"/>
        <v>19QO02</v>
      </c>
      <c r="B462" s="248">
        <f t="shared" si="22"/>
        <v>2</v>
      </c>
      <c r="C462" s="263" t="s">
        <v>144</v>
      </c>
      <c r="D462" s="264" t="s">
        <v>140</v>
      </c>
      <c r="E462" s="263">
        <v>5</v>
      </c>
      <c r="F462" s="263">
        <v>0</v>
      </c>
      <c r="G462" s="263">
        <v>0</v>
      </c>
      <c r="H462" s="263">
        <v>5</v>
      </c>
      <c r="I462" s="263">
        <v>0</v>
      </c>
      <c r="J462" s="263">
        <v>0</v>
      </c>
      <c r="K462" s="263">
        <v>0</v>
      </c>
      <c r="L462" s="263">
        <v>0</v>
      </c>
      <c r="M462" s="263">
        <v>0</v>
      </c>
      <c r="N462" s="263">
        <v>0</v>
      </c>
      <c r="O462" s="263">
        <v>0</v>
      </c>
      <c r="P462" s="263">
        <v>0</v>
      </c>
      <c r="Q462" s="263">
        <v>0</v>
      </c>
      <c r="R462" s="263">
        <v>0</v>
      </c>
      <c r="S462" s="263">
        <v>0</v>
      </c>
      <c r="T462" s="265">
        <v>0</v>
      </c>
      <c r="U462" s="259">
        <f t="shared" si="23"/>
        <v>1</v>
      </c>
    </row>
    <row r="463" spans="1:21" x14ac:dyDescent="0.3">
      <c r="A463" s="247" t="str">
        <f t="shared" si="21"/>
        <v>19QO03</v>
      </c>
      <c r="B463" s="248">
        <f t="shared" si="22"/>
        <v>3</v>
      </c>
      <c r="C463" s="263" t="s">
        <v>144</v>
      </c>
      <c r="D463" s="264" t="s">
        <v>213</v>
      </c>
      <c r="E463" s="263">
        <v>0</v>
      </c>
      <c r="F463" s="263">
        <v>0</v>
      </c>
      <c r="G463" s="263">
        <v>0</v>
      </c>
      <c r="H463" s="263">
        <v>0</v>
      </c>
      <c r="I463" s="263">
        <v>0</v>
      </c>
      <c r="J463" s="263">
        <v>0</v>
      </c>
      <c r="K463" s="263">
        <v>0</v>
      </c>
      <c r="L463" s="263">
        <v>0</v>
      </c>
      <c r="M463" s="263">
        <v>1</v>
      </c>
      <c r="N463" s="263">
        <v>0</v>
      </c>
      <c r="O463" s="263">
        <v>0</v>
      </c>
      <c r="P463" s="263">
        <v>1</v>
      </c>
      <c r="Q463" s="263">
        <v>0</v>
      </c>
      <c r="R463" s="263">
        <v>0</v>
      </c>
      <c r="S463" s="263">
        <v>0</v>
      </c>
      <c r="T463" s="265">
        <v>0</v>
      </c>
      <c r="U463" s="259">
        <f t="shared" si="23"/>
        <v>1</v>
      </c>
    </row>
    <row r="464" spans="1:21" x14ac:dyDescent="0.3">
      <c r="A464" s="247" t="str">
        <f t="shared" si="21"/>
        <v>19QU01</v>
      </c>
      <c r="B464" s="248">
        <f t="shared" si="22"/>
        <v>1</v>
      </c>
      <c r="C464" s="266" t="s">
        <v>301</v>
      </c>
      <c r="D464" s="267" t="s">
        <v>287</v>
      </c>
      <c r="E464" s="266">
        <v>1</v>
      </c>
      <c r="F464" s="266">
        <v>0</v>
      </c>
      <c r="G464" s="266">
        <v>0</v>
      </c>
      <c r="H464" s="266">
        <v>1</v>
      </c>
      <c r="I464" s="266">
        <v>0</v>
      </c>
      <c r="J464" s="266">
        <v>0</v>
      </c>
      <c r="K464" s="266">
        <v>0</v>
      </c>
      <c r="L464" s="266">
        <v>0</v>
      </c>
      <c r="M464" s="266">
        <v>0</v>
      </c>
      <c r="N464" s="266">
        <v>0</v>
      </c>
      <c r="O464" s="266">
        <v>0</v>
      </c>
      <c r="P464" s="266">
        <v>0</v>
      </c>
      <c r="Q464" s="266">
        <v>0</v>
      </c>
      <c r="R464" s="266">
        <v>0</v>
      </c>
      <c r="S464" s="266">
        <v>0</v>
      </c>
      <c r="T464" s="268">
        <v>0</v>
      </c>
      <c r="U464" s="259">
        <f t="shared" si="23"/>
        <v>1</v>
      </c>
    </row>
    <row r="465" spans="1:21" x14ac:dyDescent="0.3">
      <c r="A465" s="247" t="str">
        <f t="shared" si="21"/>
        <v>19QU02</v>
      </c>
      <c r="B465" s="248">
        <f t="shared" si="22"/>
        <v>2</v>
      </c>
      <c r="C465" s="263" t="s">
        <v>301</v>
      </c>
      <c r="D465" s="264" t="s">
        <v>293</v>
      </c>
      <c r="E465" s="263">
        <v>0</v>
      </c>
      <c r="F465" s="263">
        <v>0</v>
      </c>
      <c r="G465" s="263">
        <v>0</v>
      </c>
      <c r="H465" s="263">
        <v>0</v>
      </c>
      <c r="I465" s="263">
        <v>0</v>
      </c>
      <c r="J465" s="263">
        <v>0</v>
      </c>
      <c r="K465" s="263">
        <v>0</v>
      </c>
      <c r="L465" s="263">
        <v>0</v>
      </c>
      <c r="M465" s="263">
        <v>0</v>
      </c>
      <c r="N465" s="263">
        <v>0</v>
      </c>
      <c r="O465" s="263">
        <v>0</v>
      </c>
      <c r="P465" s="263">
        <v>0</v>
      </c>
      <c r="Q465" s="263">
        <v>0</v>
      </c>
      <c r="R465" s="263">
        <v>0</v>
      </c>
      <c r="S465" s="263">
        <v>0</v>
      </c>
      <c r="T465" s="265">
        <v>0</v>
      </c>
      <c r="U465" s="259">
        <f t="shared" si="23"/>
        <v>0</v>
      </c>
    </row>
    <row r="466" spans="1:21" x14ac:dyDescent="0.3">
      <c r="A466" s="247" t="str">
        <f t="shared" si="21"/>
        <v>19QU03</v>
      </c>
      <c r="B466" s="248">
        <f t="shared" si="22"/>
        <v>3</v>
      </c>
      <c r="C466" s="266" t="s">
        <v>301</v>
      </c>
      <c r="D466" s="267" t="s">
        <v>300</v>
      </c>
      <c r="E466" s="266">
        <v>0</v>
      </c>
      <c r="F466" s="266">
        <v>0</v>
      </c>
      <c r="G466" s="266">
        <v>0</v>
      </c>
      <c r="H466" s="266">
        <v>0</v>
      </c>
      <c r="I466" s="266">
        <v>0</v>
      </c>
      <c r="J466" s="266">
        <v>0</v>
      </c>
      <c r="K466" s="266">
        <v>0</v>
      </c>
      <c r="L466" s="266">
        <v>0</v>
      </c>
      <c r="M466" s="266">
        <v>0</v>
      </c>
      <c r="N466" s="266">
        <v>0</v>
      </c>
      <c r="O466" s="266">
        <v>0</v>
      </c>
      <c r="P466" s="266">
        <v>0</v>
      </c>
      <c r="Q466" s="266">
        <v>1</v>
      </c>
      <c r="R466" s="266">
        <v>0</v>
      </c>
      <c r="S466" s="266">
        <v>0</v>
      </c>
      <c r="T466" s="268">
        <v>1</v>
      </c>
      <c r="U466" s="259">
        <f t="shared" si="23"/>
        <v>0</v>
      </c>
    </row>
    <row r="467" spans="1:21" x14ac:dyDescent="0.3">
      <c r="A467" s="247" t="str">
        <f t="shared" si="21"/>
        <v>19SK01</v>
      </c>
      <c r="B467" s="248">
        <f t="shared" si="22"/>
        <v>1</v>
      </c>
      <c r="C467" s="266" t="s">
        <v>138</v>
      </c>
      <c r="D467" s="267" t="s">
        <v>137</v>
      </c>
      <c r="E467" s="266">
        <v>3</v>
      </c>
      <c r="F467" s="266">
        <v>0</v>
      </c>
      <c r="G467" s="266">
        <v>0</v>
      </c>
      <c r="H467" s="266">
        <v>3</v>
      </c>
      <c r="I467" s="266">
        <v>2</v>
      </c>
      <c r="J467" s="266">
        <v>0</v>
      </c>
      <c r="K467" s="266">
        <v>0</v>
      </c>
      <c r="L467" s="266">
        <v>2</v>
      </c>
      <c r="M467" s="266">
        <v>2</v>
      </c>
      <c r="N467" s="266">
        <v>0</v>
      </c>
      <c r="O467" s="266">
        <v>0</v>
      </c>
      <c r="P467" s="266">
        <v>2</v>
      </c>
      <c r="Q467" s="266">
        <v>0</v>
      </c>
      <c r="R467" s="266">
        <v>0</v>
      </c>
      <c r="S467" s="266">
        <v>0</v>
      </c>
      <c r="T467" s="268">
        <v>0</v>
      </c>
      <c r="U467" s="259">
        <f t="shared" si="23"/>
        <v>1</v>
      </c>
    </row>
    <row r="468" spans="1:21" x14ac:dyDescent="0.3">
      <c r="A468" s="247" t="str">
        <f t="shared" si="21"/>
        <v>19SK02</v>
      </c>
      <c r="B468" s="248">
        <f t="shared" si="22"/>
        <v>2</v>
      </c>
      <c r="C468" s="266" t="s">
        <v>138</v>
      </c>
      <c r="D468" s="267" t="s">
        <v>317</v>
      </c>
      <c r="E468" s="266">
        <v>0</v>
      </c>
      <c r="F468" s="266">
        <v>0</v>
      </c>
      <c r="G468" s="266">
        <v>0</v>
      </c>
      <c r="H468" s="266">
        <v>0</v>
      </c>
      <c r="I468" s="266">
        <v>0</v>
      </c>
      <c r="J468" s="266">
        <v>0</v>
      </c>
      <c r="K468" s="266">
        <v>0</v>
      </c>
      <c r="L468" s="266">
        <v>0</v>
      </c>
      <c r="M468" s="266">
        <v>0</v>
      </c>
      <c r="N468" s="266">
        <v>0</v>
      </c>
      <c r="O468" s="266">
        <v>0</v>
      </c>
      <c r="P468" s="266">
        <v>0</v>
      </c>
      <c r="Q468" s="266">
        <v>0</v>
      </c>
      <c r="R468" s="266">
        <v>0</v>
      </c>
      <c r="S468" s="266">
        <v>0</v>
      </c>
      <c r="T468" s="268">
        <v>0</v>
      </c>
      <c r="U468" s="259">
        <f t="shared" si="23"/>
        <v>0</v>
      </c>
    </row>
    <row r="469" spans="1:21" x14ac:dyDescent="0.3">
      <c r="A469" s="247" t="str">
        <f t="shared" si="21"/>
        <v>19SO01</v>
      </c>
      <c r="B469" s="248">
        <f t="shared" si="22"/>
        <v>1</v>
      </c>
      <c r="C469" s="266" t="s">
        <v>113</v>
      </c>
      <c r="D469" s="267" t="s">
        <v>110</v>
      </c>
      <c r="E469" s="266">
        <v>6</v>
      </c>
      <c r="F469" s="266">
        <v>0</v>
      </c>
      <c r="G469" s="266">
        <v>0</v>
      </c>
      <c r="H469" s="266">
        <v>6</v>
      </c>
      <c r="I469" s="266">
        <v>0</v>
      </c>
      <c r="J469" s="266">
        <v>0</v>
      </c>
      <c r="K469" s="266">
        <v>0</v>
      </c>
      <c r="L469" s="266">
        <v>0</v>
      </c>
      <c r="M469" s="266">
        <v>1</v>
      </c>
      <c r="N469" s="266">
        <v>0</v>
      </c>
      <c r="O469" s="266">
        <v>0</v>
      </c>
      <c r="P469" s="266">
        <v>1</v>
      </c>
      <c r="Q469" s="266">
        <v>0</v>
      </c>
      <c r="R469" s="266">
        <v>0</v>
      </c>
      <c r="S469" s="266">
        <v>0</v>
      </c>
      <c r="T469" s="268">
        <v>0</v>
      </c>
      <c r="U469" s="259">
        <f t="shared" si="23"/>
        <v>1</v>
      </c>
    </row>
    <row r="470" spans="1:21" x14ac:dyDescent="0.3">
      <c r="A470" s="247" t="str">
        <f t="shared" si="21"/>
        <v>19SU01</v>
      </c>
      <c r="B470" s="248">
        <f t="shared" si="22"/>
        <v>1</v>
      </c>
      <c r="C470" s="263" t="s">
        <v>226</v>
      </c>
      <c r="D470" s="264" t="s">
        <v>210</v>
      </c>
      <c r="E470" s="263">
        <v>0</v>
      </c>
      <c r="F470" s="263">
        <v>0</v>
      </c>
      <c r="G470" s="263">
        <v>0</v>
      </c>
      <c r="H470" s="263">
        <v>0</v>
      </c>
      <c r="I470" s="263">
        <v>0</v>
      </c>
      <c r="J470" s="263">
        <v>0</v>
      </c>
      <c r="K470" s="263">
        <v>0</v>
      </c>
      <c r="L470" s="263">
        <v>0</v>
      </c>
      <c r="M470" s="263">
        <v>1</v>
      </c>
      <c r="N470" s="263">
        <v>0</v>
      </c>
      <c r="O470" s="263">
        <v>0</v>
      </c>
      <c r="P470" s="263">
        <v>1</v>
      </c>
      <c r="Q470" s="263">
        <v>0</v>
      </c>
      <c r="R470" s="263">
        <v>0</v>
      </c>
      <c r="S470" s="263">
        <v>0</v>
      </c>
      <c r="T470" s="265">
        <v>0</v>
      </c>
      <c r="U470" s="259">
        <f t="shared" si="23"/>
        <v>1</v>
      </c>
    </row>
    <row r="471" spans="1:21" x14ac:dyDescent="0.3">
      <c r="A471" s="247" t="str">
        <f t="shared" si="21"/>
        <v>19SU02</v>
      </c>
      <c r="B471" s="248">
        <f t="shared" si="22"/>
        <v>2</v>
      </c>
      <c r="C471" s="263" t="s">
        <v>226</v>
      </c>
      <c r="D471" s="264" t="s">
        <v>222</v>
      </c>
      <c r="E471" s="263">
        <v>7</v>
      </c>
      <c r="F471" s="263">
        <v>0</v>
      </c>
      <c r="G471" s="263">
        <v>0</v>
      </c>
      <c r="H471" s="263">
        <v>7</v>
      </c>
      <c r="I471" s="263">
        <v>0</v>
      </c>
      <c r="J471" s="263">
        <v>0</v>
      </c>
      <c r="K471" s="263">
        <v>0</v>
      </c>
      <c r="L471" s="263">
        <v>0</v>
      </c>
      <c r="M471" s="263">
        <v>6</v>
      </c>
      <c r="N471" s="263">
        <v>0</v>
      </c>
      <c r="O471" s="263">
        <v>0</v>
      </c>
      <c r="P471" s="263">
        <v>6</v>
      </c>
      <c r="Q471" s="263">
        <v>0</v>
      </c>
      <c r="R471" s="263">
        <v>0</v>
      </c>
      <c r="S471" s="263">
        <v>0</v>
      </c>
      <c r="T471" s="265">
        <v>0</v>
      </c>
      <c r="U471" s="259">
        <f t="shared" si="23"/>
        <v>1</v>
      </c>
    </row>
    <row r="472" spans="1:21" x14ac:dyDescent="0.3">
      <c r="A472" s="247" t="str">
        <f t="shared" si="21"/>
        <v>19SU03</v>
      </c>
      <c r="B472" s="248">
        <f t="shared" si="22"/>
        <v>3</v>
      </c>
      <c r="C472" s="263" t="s">
        <v>226</v>
      </c>
      <c r="D472" s="264" t="s">
        <v>228</v>
      </c>
      <c r="E472" s="263">
        <v>0</v>
      </c>
      <c r="F472" s="263">
        <v>0</v>
      </c>
      <c r="G472" s="263">
        <v>0</v>
      </c>
      <c r="H472" s="263">
        <v>0</v>
      </c>
      <c r="I472" s="263">
        <v>0</v>
      </c>
      <c r="J472" s="263">
        <v>0</v>
      </c>
      <c r="K472" s="263">
        <v>0</v>
      </c>
      <c r="L472" s="263">
        <v>0</v>
      </c>
      <c r="M472" s="263">
        <v>1</v>
      </c>
      <c r="N472" s="263">
        <v>0</v>
      </c>
      <c r="O472" s="263">
        <v>1</v>
      </c>
      <c r="P472" s="263">
        <v>2</v>
      </c>
      <c r="Q472" s="263">
        <v>0</v>
      </c>
      <c r="R472" s="263">
        <v>0</v>
      </c>
      <c r="S472" s="263">
        <v>1</v>
      </c>
      <c r="T472" s="265">
        <v>1</v>
      </c>
      <c r="U472" s="259">
        <f t="shared" si="23"/>
        <v>1</v>
      </c>
    </row>
    <row r="473" spans="1:21" x14ac:dyDescent="0.3">
      <c r="A473" s="247" t="str">
        <f t="shared" si="21"/>
        <v>19SY01</v>
      </c>
      <c r="B473" s="248">
        <f t="shared" si="22"/>
        <v>1</v>
      </c>
      <c r="C473" s="266" t="s">
        <v>157</v>
      </c>
      <c r="D473" s="267" t="s">
        <v>154</v>
      </c>
      <c r="E473" s="266">
        <v>3</v>
      </c>
      <c r="F473" s="266">
        <v>0</v>
      </c>
      <c r="G473" s="266">
        <v>0</v>
      </c>
      <c r="H473" s="266">
        <v>3</v>
      </c>
      <c r="I473" s="266">
        <v>0</v>
      </c>
      <c r="J473" s="266">
        <v>0</v>
      </c>
      <c r="K473" s="266">
        <v>0</v>
      </c>
      <c r="L473" s="266">
        <v>0</v>
      </c>
      <c r="M473" s="266">
        <v>0</v>
      </c>
      <c r="N473" s="266">
        <v>0</v>
      </c>
      <c r="O473" s="266">
        <v>0</v>
      </c>
      <c r="P473" s="266">
        <v>0</v>
      </c>
      <c r="Q473" s="266">
        <v>0</v>
      </c>
      <c r="R473" s="266">
        <v>0</v>
      </c>
      <c r="S473" s="266">
        <v>0</v>
      </c>
      <c r="T473" s="268">
        <v>0</v>
      </c>
      <c r="U473" s="259">
        <f t="shared" si="23"/>
        <v>1</v>
      </c>
    </row>
    <row r="474" spans="1:21" x14ac:dyDescent="0.3">
      <c r="A474" s="247" t="str">
        <f t="shared" si="21"/>
        <v>19TG01</v>
      </c>
      <c r="B474" s="248">
        <f t="shared" si="22"/>
        <v>1</v>
      </c>
      <c r="C474" s="266" t="s">
        <v>179</v>
      </c>
      <c r="D474" s="267" t="s">
        <v>177</v>
      </c>
      <c r="E474" s="266">
        <v>0</v>
      </c>
      <c r="F474" s="266">
        <v>0</v>
      </c>
      <c r="G474" s="266">
        <v>0</v>
      </c>
      <c r="H474" s="266">
        <v>0</v>
      </c>
      <c r="I474" s="266">
        <v>0</v>
      </c>
      <c r="J474" s="266">
        <v>0</v>
      </c>
      <c r="K474" s="266">
        <v>0</v>
      </c>
      <c r="L474" s="266">
        <v>0</v>
      </c>
      <c r="M474" s="266">
        <v>1</v>
      </c>
      <c r="N474" s="266">
        <v>0</v>
      </c>
      <c r="O474" s="266">
        <v>1</v>
      </c>
      <c r="P474" s="266">
        <v>2</v>
      </c>
      <c r="Q474" s="266">
        <v>0</v>
      </c>
      <c r="R474" s="266">
        <v>0</v>
      </c>
      <c r="S474" s="266">
        <v>0</v>
      </c>
      <c r="T474" s="268">
        <v>0</v>
      </c>
      <c r="U474" s="259">
        <f t="shared" si="23"/>
        <v>1</v>
      </c>
    </row>
    <row r="475" spans="1:21" x14ac:dyDescent="0.3">
      <c r="A475" s="247" t="str">
        <f t="shared" si="21"/>
        <v>19TJ01</v>
      </c>
      <c r="B475" s="248">
        <f t="shared" si="22"/>
        <v>1</v>
      </c>
      <c r="C475" s="263" t="s">
        <v>227</v>
      </c>
      <c r="D475" s="264" t="s">
        <v>206</v>
      </c>
      <c r="E475" s="263">
        <v>0</v>
      </c>
      <c r="F475" s="263">
        <v>0</v>
      </c>
      <c r="G475" s="263">
        <v>0</v>
      </c>
      <c r="H475" s="263">
        <v>0</v>
      </c>
      <c r="I475" s="263">
        <v>0</v>
      </c>
      <c r="J475" s="263">
        <v>0</v>
      </c>
      <c r="K475" s="263">
        <v>0</v>
      </c>
      <c r="L475" s="263">
        <v>0</v>
      </c>
      <c r="M475" s="263">
        <v>0</v>
      </c>
      <c r="N475" s="263">
        <v>0</v>
      </c>
      <c r="O475" s="263">
        <v>0</v>
      </c>
      <c r="P475" s="263">
        <v>0</v>
      </c>
      <c r="Q475" s="263">
        <v>0</v>
      </c>
      <c r="R475" s="263">
        <v>0</v>
      </c>
      <c r="S475" s="263">
        <v>0</v>
      </c>
      <c r="T475" s="265">
        <v>0</v>
      </c>
      <c r="U475" s="259">
        <f t="shared" si="23"/>
        <v>0</v>
      </c>
    </row>
    <row r="476" spans="1:21" x14ac:dyDescent="0.3">
      <c r="A476" s="247" t="str">
        <f t="shared" si="21"/>
        <v>19TJ02</v>
      </c>
      <c r="B476" s="248">
        <f t="shared" si="22"/>
        <v>2</v>
      </c>
      <c r="C476" s="263" t="s">
        <v>227</v>
      </c>
      <c r="D476" s="264" t="s">
        <v>215</v>
      </c>
      <c r="E476" s="263">
        <v>0</v>
      </c>
      <c r="F476" s="263">
        <v>0</v>
      </c>
      <c r="G476" s="263">
        <v>1</v>
      </c>
      <c r="H476" s="263">
        <v>1</v>
      </c>
      <c r="I476" s="263">
        <v>0</v>
      </c>
      <c r="J476" s="263">
        <v>0</v>
      </c>
      <c r="K476" s="263">
        <v>0</v>
      </c>
      <c r="L476" s="263">
        <v>0</v>
      </c>
      <c r="M476" s="263">
        <v>0</v>
      </c>
      <c r="N476" s="263">
        <v>0</v>
      </c>
      <c r="O476" s="263">
        <v>0</v>
      </c>
      <c r="P476" s="263">
        <v>0</v>
      </c>
      <c r="Q476" s="263">
        <v>0</v>
      </c>
      <c r="R476" s="263">
        <v>0</v>
      </c>
      <c r="S476" s="263">
        <v>0</v>
      </c>
      <c r="T476" s="265">
        <v>0</v>
      </c>
      <c r="U476" s="259">
        <f t="shared" si="23"/>
        <v>1</v>
      </c>
    </row>
    <row r="477" spans="1:21" x14ac:dyDescent="0.3">
      <c r="A477" s="247" t="str">
        <f t="shared" si="21"/>
        <v>19TJ03</v>
      </c>
      <c r="B477" s="248">
        <f t="shared" si="22"/>
        <v>3</v>
      </c>
      <c r="C477" s="266" t="s">
        <v>227</v>
      </c>
      <c r="D477" s="267" t="s">
        <v>379</v>
      </c>
      <c r="E477" s="266">
        <v>0</v>
      </c>
      <c r="F477" s="266">
        <v>0</v>
      </c>
      <c r="G477" s="266">
        <v>0</v>
      </c>
      <c r="H477" s="266">
        <v>0</v>
      </c>
      <c r="I477" s="266">
        <v>0</v>
      </c>
      <c r="J477" s="266">
        <v>0</v>
      </c>
      <c r="K477" s="266">
        <v>0</v>
      </c>
      <c r="L477" s="266">
        <v>0</v>
      </c>
      <c r="M477" s="266">
        <v>0</v>
      </c>
      <c r="N477" s="266">
        <v>0</v>
      </c>
      <c r="O477" s="266">
        <v>0</v>
      </c>
      <c r="P477" s="266">
        <v>0</v>
      </c>
      <c r="Q477" s="266">
        <v>0</v>
      </c>
      <c r="R477" s="266">
        <v>0</v>
      </c>
      <c r="S477" s="266">
        <v>0</v>
      </c>
      <c r="T477" s="268">
        <v>0</v>
      </c>
      <c r="U477" s="259">
        <f t="shared" si="23"/>
        <v>0</v>
      </c>
    </row>
    <row r="478" spans="1:21" x14ac:dyDescent="0.3">
      <c r="A478" s="247" t="str">
        <f t="shared" si="21"/>
        <v>19TX01</v>
      </c>
      <c r="B478" s="248">
        <f t="shared" si="22"/>
        <v>1</v>
      </c>
      <c r="C478" s="266" t="s">
        <v>130</v>
      </c>
      <c r="D478" s="267" t="s">
        <v>120</v>
      </c>
      <c r="E478" s="266">
        <v>0</v>
      </c>
      <c r="F478" s="266">
        <v>0</v>
      </c>
      <c r="G478" s="266">
        <v>0</v>
      </c>
      <c r="H478" s="266">
        <v>0</v>
      </c>
      <c r="I478" s="266">
        <v>0</v>
      </c>
      <c r="J478" s="266">
        <v>0</v>
      </c>
      <c r="K478" s="266">
        <v>0</v>
      </c>
      <c r="L478" s="266">
        <v>0</v>
      </c>
      <c r="M478" s="266">
        <v>1</v>
      </c>
      <c r="N478" s="266">
        <v>0</v>
      </c>
      <c r="O478" s="266">
        <v>0</v>
      </c>
      <c r="P478" s="266">
        <v>1</v>
      </c>
      <c r="Q478" s="266">
        <v>0</v>
      </c>
      <c r="R478" s="266">
        <v>0</v>
      </c>
      <c r="S478" s="266">
        <v>0</v>
      </c>
      <c r="T478" s="268">
        <v>0</v>
      </c>
      <c r="U478" s="259">
        <f t="shared" si="23"/>
        <v>1</v>
      </c>
    </row>
    <row r="479" spans="1:21" x14ac:dyDescent="0.3">
      <c r="A479" s="247" t="str">
        <f t="shared" si="21"/>
        <v>19TZ01</v>
      </c>
      <c r="B479" s="248">
        <f t="shared" si="22"/>
        <v>1</v>
      </c>
      <c r="C479" s="263" t="s">
        <v>114</v>
      </c>
      <c r="D479" s="264" t="s">
        <v>110</v>
      </c>
      <c r="E479" s="263">
        <v>1</v>
      </c>
      <c r="F479" s="263">
        <v>0</v>
      </c>
      <c r="G479" s="263">
        <v>0</v>
      </c>
      <c r="H479" s="263">
        <v>1</v>
      </c>
      <c r="I479" s="263">
        <v>0</v>
      </c>
      <c r="J479" s="263">
        <v>0</v>
      </c>
      <c r="K479" s="263">
        <v>0</v>
      </c>
      <c r="L479" s="263">
        <v>0</v>
      </c>
      <c r="M479" s="263">
        <v>0</v>
      </c>
      <c r="N479" s="263">
        <v>0</v>
      </c>
      <c r="O479" s="263">
        <v>0</v>
      </c>
      <c r="P479" s="263">
        <v>0</v>
      </c>
      <c r="Q479" s="263">
        <v>0</v>
      </c>
      <c r="R479" s="263">
        <v>0</v>
      </c>
      <c r="S479" s="263">
        <v>0</v>
      </c>
      <c r="T479" s="265">
        <v>0</v>
      </c>
      <c r="U479" s="259">
        <f t="shared" si="23"/>
        <v>1</v>
      </c>
    </row>
    <row r="480" spans="1:21" x14ac:dyDescent="0.3">
      <c r="A480" s="247" t="str">
        <f t="shared" si="21"/>
        <v>19UQ01</v>
      </c>
      <c r="B480" s="248">
        <f t="shared" si="22"/>
        <v>1</v>
      </c>
      <c r="C480" s="266" t="s">
        <v>311</v>
      </c>
      <c r="D480" s="267" t="s">
        <v>206</v>
      </c>
      <c r="E480" s="266">
        <v>0</v>
      </c>
      <c r="F480" s="266">
        <v>0</v>
      </c>
      <c r="G480" s="266">
        <v>0</v>
      </c>
      <c r="H480" s="266">
        <v>0</v>
      </c>
      <c r="I480" s="266">
        <v>0</v>
      </c>
      <c r="J480" s="266">
        <v>0</v>
      </c>
      <c r="K480" s="266">
        <v>0</v>
      </c>
      <c r="L480" s="266">
        <v>0</v>
      </c>
      <c r="M480" s="266">
        <v>0</v>
      </c>
      <c r="N480" s="266">
        <v>1</v>
      </c>
      <c r="O480" s="266">
        <v>0</v>
      </c>
      <c r="P480" s="266">
        <v>1</v>
      </c>
      <c r="Q480" s="266">
        <v>0</v>
      </c>
      <c r="R480" s="266">
        <v>0</v>
      </c>
      <c r="S480" s="266">
        <v>0</v>
      </c>
      <c r="T480" s="268">
        <v>0</v>
      </c>
      <c r="U480" s="259">
        <f t="shared" si="23"/>
        <v>1</v>
      </c>
    </row>
    <row r="481" spans="1:21" x14ac:dyDescent="0.3">
      <c r="A481" s="247" t="str">
        <f t="shared" si="21"/>
        <v>19UQ02</v>
      </c>
      <c r="B481" s="248">
        <f t="shared" si="22"/>
        <v>2</v>
      </c>
      <c r="C481" s="266" t="s">
        <v>311</v>
      </c>
      <c r="D481" s="267" t="s">
        <v>271</v>
      </c>
      <c r="E481" s="266">
        <v>0</v>
      </c>
      <c r="F481" s="266">
        <v>0</v>
      </c>
      <c r="G481" s="266">
        <v>0</v>
      </c>
      <c r="H481" s="266">
        <v>0</v>
      </c>
      <c r="I481" s="266">
        <v>0</v>
      </c>
      <c r="J481" s="266">
        <v>1</v>
      </c>
      <c r="K481" s="266">
        <v>0</v>
      </c>
      <c r="L481" s="266">
        <v>1</v>
      </c>
      <c r="M481" s="266">
        <v>0</v>
      </c>
      <c r="N481" s="266">
        <v>0</v>
      </c>
      <c r="O481" s="266">
        <v>0</v>
      </c>
      <c r="P481" s="266">
        <v>0</v>
      </c>
      <c r="Q481" s="266">
        <v>0</v>
      </c>
      <c r="R481" s="266">
        <v>0</v>
      </c>
      <c r="S481" s="266">
        <v>0</v>
      </c>
      <c r="T481" s="268">
        <v>0</v>
      </c>
      <c r="U481" s="259">
        <f t="shared" si="23"/>
        <v>0</v>
      </c>
    </row>
    <row r="482" spans="1:21" x14ac:dyDescent="0.3">
      <c r="A482" s="247" t="str">
        <f t="shared" si="21"/>
        <v>19UQ03</v>
      </c>
      <c r="B482" s="248">
        <f t="shared" si="22"/>
        <v>3</v>
      </c>
      <c r="C482" s="266" t="s">
        <v>311</v>
      </c>
      <c r="D482" s="267" t="s">
        <v>273</v>
      </c>
      <c r="E482" s="266">
        <v>0</v>
      </c>
      <c r="F482" s="266">
        <v>4</v>
      </c>
      <c r="G482" s="266">
        <v>0</v>
      </c>
      <c r="H482" s="266">
        <v>4</v>
      </c>
      <c r="I482" s="266">
        <v>0</v>
      </c>
      <c r="J482" s="266">
        <v>0</v>
      </c>
      <c r="K482" s="266">
        <v>0</v>
      </c>
      <c r="L482" s="266">
        <v>0</v>
      </c>
      <c r="M482" s="266">
        <v>0</v>
      </c>
      <c r="N482" s="266">
        <v>0</v>
      </c>
      <c r="O482" s="266">
        <v>0</v>
      </c>
      <c r="P482" s="266">
        <v>0</v>
      </c>
      <c r="Q482" s="266">
        <v>0</v>
      </c>
      <c r="R482" s="266">
        <v>0</v>
      </c>
      <c r="S482" s="266">
        <v>0</v>
      </c>
      <c r="T482" s="268">
        <v>0</v>
      </c>
      <c r="U482" s="259">
        <f t="shared" si="23"/>
        <v>1</v>
      </c>
    </row>
    <row r="483" spans="1:21" x14ac:dyDescent="0.3">
      <c r="A483" s="247" t="str">
        <f t="shared" si="21"/>
        <v>19UQ04</v>
      </c>
      <c r="B483" s="248">
        <f t="shared" si="22"/>
        <v>4</v>
      </c>
      <c r="C483" s="263" t="s">
        <v>311</v>
      </c>
      <c r="D483" s="264" t="s">
        <v>310</v>
      </c>
      <c r="E483" s="263">
        <v>0</v>
      </c>
      <c r="F483" s="263">
        <v>0</v>
      </c>
      <c r="G483" s="263">
        <v>0</v>
      </c>
      <c r="H483" s="263">
        <v>0</v>
      </c>
      <c r="I483" s="263">
        <v>0</v>
      </c>
      <c r="J483" s="263">
        <v>0</v>
      </c>
      <c r="K483" s="263">
        <v>0</v>
      </c>
      <c r="L483" s="263">
        <v>0</v>
      </c>
      <c r="M483" s="263">
        <v>0</v>
      </c>
      <c r="N483" s="263">
        <v>1</v>
      </c>
      <c r="O483" s="263">
        <v>0</v>
      </c>
      <c r="P483" s="263">
        <v>1</v>
      </c>
      <c r="Q483" s="263">
        <v>0</v>
      </c>
      <c r="R483" s="263">
        <v>0</v>
      </c>
      <c r="S483" s="263">
        <v>0</v>
      </c>
      <c r="T483" s="265">
        <v>0</v>
      </c>
      <c r="U483" s="259">
        <f t="shared" si="23"/>
        <v>1</v>
      </c>
    </row>
    <row r="484" spans="1:21" x14ac:dyDescent="0.3">
      <c r="A484" s="247" t="str">
        <f t="shared" si="21"/>
        <v>19UQ05</v>
      </c>
      <c r="B484" s="248">
        <f t="shared" si="22"/>
        <v>5</v>
      </c>
      <c r="C484" s="263" t="s">
        <v>311</v>
      </c>
      <c r="D484" s="264" t="s">
        <v>312</v>
      </c>
      <c r="E484" s="263">
        <v>0</v>
      </c>
      <c r="F484" s="263">
        <v>0</v>
      </c>
      <c r="G484" s="263">
        <v>0</v>
      </c>
      <c r="H484" s="263">
        <v>0</v>
      </c>
      <c r="I484" s="263">
        <v>0</v>
      </c>
      <c r="J484" s="263">
        <v>0</v>
      </c>
      <c r="K484" s="263">
        <v>0</v>
      </c>
      <c r="L484" s="263">
        <v>0</v>
      </c>
      <c r="M484" s="263">
        <v>0</v>
      </c>
      <c r="N484" s="263">
        <v>0</v>
      </c>
      <c r="O484" s="263">
        <v>0</v>
      </c>
      <c r="P484" s="263">
        <v>0</v>
      </c>
      <c r="Q484" s="263">
        <v>0</v>
      </c>
      <c r="R484" s="263">
        <v>0</v>
      </c>
      <c r="S484" s="263">
        <v>0</v>
      </c>
      <c r="T484" s="265">
        <v>0</v>
      </c>
      <c r="U484" s="259">
        <f t="shared" si="23"/>
        <v>0</v>
      </c>
    </row>
    <row r="485" spans="1:21" x14ac:dyDescent="0.3">
      <c r="A485" s="247" t="str">
        <f t="shared" si="21"/>
        <v>19UQ06</v>
      </c>
      <c r="B485" s="248">
        <f t="shared" si="22"/>
        <v>6</v>
      </c>
      <c r="C485" s="263" t="s">
        <v>311</v>
      </c>
      <c r="D485" s="264" t="s">
        <v>317</v>
      </c>
      <c r="E485" s="263">
        <v>0</v>
      </c>
      <c r="F485" s="263">
        <v>1</v>
      </c>
      <c r="G485" s="263">
        <v>0</v>
      </c>
      <c r="H485" s="263">
        <v>1</v>
      </c>
      <c r="I485" s="263">
        <v>0</v>
      </c>
      <c r="J485" s="263">
        <v>0</v>
      </c>
      <c r="K485" s="263">
        <v>0</v>
      </c>
      <c r="L485" s="263">
        <v>0</v>
      </c>
      <c r="M485" s="263">
        <v>0</v>
      </c>
      <c r="N485" s="263">
        <v>0</v>
      </c>
      <c r="O485" s="263">
        <v>0</v>
      </c>
      <c r="P485" s="263">
        <v>0</v>
      </c>
      <c r="Q485" s="263">
        <v>0</v>
      </c>
      <c r="R485" s="263">
        <v>0</v>
      </c>
      <c r="S485" s="263">
        <v>0</v>
      </c>
      <c r="T485" s="265">
        <v>0</v>
      </c>
      <c r="U485" s="259">
        <f t="shared" si="23"/>
        <v>1</v>
      </c>
    </row>
    <row r="486" spans="1:21" x14ac:dyDescent="0.3">
      <c r="A486" s="247" t="str">
        <f t="shared" si="21"/>
        <v>19VD01</v>
      </c>
      <c r="B486" s="248">
        <f t="shared" si="22"/>
        <v>1</v>
      </c>
      <c r="C486" s="266" t="s">
        <v>153</v>
      </c>
      <c r="D486" s="267" t="s">
        <v>97</v>
      </c>
      <c r="E486" s="266">
        <v>1</v>
      </c>
      <c r="F486" s="266">
        <v>0</v>
      </c>
      <c r="G486" s="266">
        <v>0</v>
      </c>
      <c r="H486" s="266">
        <v>1</v>
      </c>
      <c r="I486" s="266">
        <v>0</v>
      </c>
      <c r="J486" s="266">
        <v>0</v>
      </c>
      <c r="K486" s="266">
        <v>0</v>
      </c>
      <c r="L486" s="266">
        <v>0</v>
      </c>
      <c r="M486" s="266">
        <v>0</v>
      </c>
      <c r="N486" s="266">
        <v>0</v>
      </c>
      <c r="O486" s="266">
        <v>0</v>
      </c>
      <c r="P486" s="266">
        <v>0</v>
      </c>
      <c r="Q486" s="266">
        <v>0</v>
      </c>
      <c r="R486" s="266">
        <v>0</v>
      </c>
      <c r="S486" s="266">
        <v>0</v>
      </c>
      <c r="T486" s="268">
        <v>0</v>
      </c>
      <c r="U486" s="259">
        <f t="shared" si="23"/>
        <v>1</v>
      </c>
    </row>
    <row r="487" spans="1:21" x14ac:dyDescent="0.3">
      <c r="A487" s="247" t="str">
        <f t="shared" si="21"/>
        <v>19VD02</v>
      </c>
      <c r="B487" s="248">
        <f t="shared" si="22"/>
        <v>2</v>
      </c>
      <c r="C487" s="266" t="s">
        <v>153</v>
      </c>
      <c r="D487" s="267" t="s">
        <v>161</v>
      </c>
      <c r="E487" s="266">
        <v>6</v>
      </c>
      <c r="F487" s="266">
        <v>2</v>
      </c>
      <c r="G487" s="266">
        <v>0</v>
      </c>
      <c r="H487" s="266">
        <v>8</v>
      </c>
      <c r="I487" s="266">
        <v>0</v>
      </c>
      <c r="J487" s="266">
        <v>0</v>
      </c>
      <c r="K487" s="266">
        <v>0</v>
      </c>
      <c r="L487" s="266">
        <v>0</v>
      </c>
      <c r="M487" s="266">
        <v>0</v>
      </c>
      <c r="N487" s="266">
        <v>0</v>
      </c>
      <c r="O487" s="266">
        <v>0</v>
      </c>
      <c r="P487" s="266">
        <v>0</v>
      </c>
      <c r="Q487" s="266">
        <v>0</v>
      </c>
      <c r="R487" s="266">
        <v>0</v>
      </c>
      <c r="S487" s="266">
        <v>0</v>
      </c>
      <c r="T487" s="268">
        <v>0</v>
      </c>
      <c r="U487" s="259">
        <f t="shared" si="23"/>
        <v>1</v>
      </c>
    </row>
    <row r="488" spans="1:21" x14ac:dyDescent="0.3">
      <c r="A488" s="247" t="str">
        <f t="shared" si="21"/>
        <v>19VD03</v>
      </c>
      <c r="B488" s="248">
        <f t="shared" si="22"/>
        <v>3</v>
      </c>
      <c r="C488" s="263" t="s">
        <v>153</v>
      </c>
      <c r="D488" s="264" t="s">
        <v>172</v>
      </c>
      <c r="E488" s="263">
        <v>0</v>
      </c>
      <c r="F488" s="263">
        <v>0</v>
      </c>
      <c r="G488" s="263">
        <v>0</v>
      </c>
      <c r="H488" s="263">
        <v>0</v>
      </c>
      <c r="I488" s="263">
        <v>0</v>
      </c>
      <c r="J488" s="263">
        <v>0</v>
      </c>
      <c r="K488" s="263">
        <v>0</v>
      </c>
      <c r="L488" s="263">
        <v>0</v>
      </c>
      <c r="M488" s="263">
        <v>0</v>
      </c>
      <c r="N488" s="263">
        <v>0</v>
      </c>
      <c r="O488" s="263">
        <v>1</v>
      </c>
      <c r="P488" s="263">
        <v>1</v>
      </c>
      <c r="Q488" s="263">
        <v>0</v>
      </c>
      <c r="R488" s="263">
        <v>0</v>
      </c>
      <c r="S488" s="263">
        <v>0</v>
      </c>
      <c r="T488" s="265">
        <v>0</v>
      </c>
      <c r="U488" s="259">
        <f t="shared" si="23"/>
        <v>1</v>
      </c>
    </row>
    <row r="489" spans="1:21" x14ac:dyDescent="0.3">
      <c r="A489" s="247" t="str">
        <f t="shared" si="21"/>
        <v>19VD04</v>
      </c>
      <c r="B489" s="248">
        <f t="shared" si="22"/>
        <v>4</v>
      </c>
      <c r="C489" s="266" t="s">
        <v>153</v>
      </c>
      <c r="D489" s="267" t="s">
        <v>210</v>
      </c>
      <c r="E489" s="266">
        <v>0</v>
      </c>
      <c r="F489" s="266">
        <v>1</v>
      </c>
      <c r="G489" s="266">
        <v>0</v>
      </c>
      <c r="H489" s="266">
        <v>1</v>
      </c>
      <c r="I489" s="266">
        <v>0</v>
      </c>
      <c r="J489" s="266">
        <v>0</v>
      </c>
      <c r="K489" s="266">
        <v>0</v>
      </c>
      <c r="L489" s="266">
        <v>0</v>
      </c>
      <c r="M489" s="266">
        <v>0</v>
      </c>
      <c r="N489" s="266">
        <v>0</v>
      </c>
      <c r="O489" s="266">
        <v>0</v>
      </c>
      <c r="P489" s="266">
        <v>0</v>
      </c>
      <c r="Q489" s="266">
        <v>0</v>
      </c>
      <c r="R489" s="266">
        <v>0</v>
      </c>
      <c r="S489" s="266">
        <v>0</v>
      </c>
      <c r="T489" s="268">
        <v>0</v>
      </c>
      <c r="U489" s="259">
        <f t="shared" si="23"/>
        <v>1</v>
      </c>
    </row>
    <row r="490" spans="1:21" x14ac:dyDescent="0.3">
      <c r="A490" s="247" t="str">
        <f t="shared" si="21"/>
        <v>19VO01</v>
      </c>
      <c r="B490" s="248">
        <f t="shared" si="22"/>
        <v>1</v>
      </c>
      <c r="C490" s="266" t="s">
        <v>115</v>
      </c>
      <c r="D490" s="267" t="s">
        <v>110</v>
      </c>
      <c r="E490" s="266">
        <v>0</v>
      </c>
      <c r="F490" s="266">
        <v>0</v>
      </c>
      <c r="G490" s="266">
        <v>0</v>
      </c>
      <c r="H490" s="266">
        <v>0</v>
      </c>
      <c r="I490" s="266">
        <v>0</v>
      </c>
      <c r="J490" s="266">
        <v>0</v>
      </c>
      <c r="K490" s="266">
        <v>0</v>
      </c>
      <c r="L490" s="266">
        <v>0</v>
      </c>
      <c r="M490" s="266">
        <v>0</v>
      </c>
      <c r="N490" s="266">
        <v>0</v>
      </c>
      <c r="O490" s="266">
        <v>0</v>
      </c>
      <c r="P490" s="266">
        <v>0</v>
      </c>
      <c r="Q490" s="266">
        <v>0</v>
      </c>
      <c r="R490" s="266">
        <v>1</v>
      </c>
      <c r="S490" s="266">
        <v>0</v>
      </c>
      <c r="T490" s="268">
        <v>1</v>
      </c>
      <c r="U490" s="259">
        <f t="shared" si="23"/>
        <v>0</v>
      </c>
    </row>
    <row r="491" spans="1:21" x14ac:dyDescent="0.3">
      <c r="A491" s="247" t="str">
        <f t="shared" si="21"/>
        <v>19VO02</v>
      </c>
      <c r="B491" s="248">
        <f t="shared" si="22"/>
        <v>2</v>
      </c>
      <c r="C491" s="263" t="s">
        <v>115</v>
      </c>
      <c r="D491" s="264" t="s">
        <v>120</v>
      </c>
      <c r="E491" s="263">
        <v>0</v>
      </c>
      <c r="F491" s="263">
        <v>0</v>
      </c>
      <c r="G491" s="263">
        <v>0</v>
      </c>
      <c r="H491" s="263">
        <v>0</v>
      </c>
      <c r="I491" s="263">
        <v>0</v>
      </c>
      <c r="J491" s="263">
        <v>0</v>
      </c>
      <c r="K491" s="263">
        <v>0</v>
      </c>
      <c r="L491" s="263">
        <v>0</v>
      </c>
      <c r="M491" s="263">
        <v>0</v>
      </c>
      <c r="N491" s="263">
        <v>0</v>
      </c>
      <c r="O491" s="263">
        <v>0</v>
      </c>
      <c r="P491" s="263">
        <v>0</v>
      </c>
      <c r="Q491" s="263">
        <v>0</v>
      </c>
      <c r="R491" s="263">
        <v>0</v>
      </c>
      <c r="S491" s="263">
        <v>0</v>
      </c>
      <c r="T491" s="265">
        <v>0</v>
      </c>
      <c r="U491" s="259">
        <f t="shared" si="23"/>
        <v>0</v>
      </c>
    </row>
    <row r="492" spans="1:21" x14ac:dyDescent="0.3">
      <c r="A492" s="247" t="str">
        <f t="shared" si="21"/>
        <v>19VO03</v>
      </c>
      <c r="B492" s="248">
        <f t="shared" si="22"/>
        <v>3</v>
      </c>
      <c r="C492" s="263" t="s">
        <v>115</v>
      </c>
      <c r="D492" s="264" t="s">
        <v>134</v>
      </c>
      <c r="E492" s="263">
        <v>0</v>
      </c>
      <c r="F492" s="263">
        <v>0</v>
      </c>
      <c r="G492" s="263">
        <v>0</v>
      </c>
      <c r="H492" s="263">
        <v>0</v>
      </c>
      <c r="I492" s="263">
        <v>0</v>
      </c>
      <c r="J492" s="263">
        <v>0</v>
      </c>
      <c r="K492" s="263">
        <v>0</v>
      </c>
      <c r="L492" s="263">
        <v>0</v>
      </c>
      <c r="M492" s="263">
        <v>0</v>
      </c>
      <c r="N492" s="263">
        <v>0</v>
      </c>
      <c r="O492" s="263">
        <v>0</v>
      </c>
      <c r="P492" s="263">
        <v>0</v>
      </c>
      <c r="Q492" s="263">
        <v>0</v>
      </c>
      <c r="R492" s="263">
        <v>0</v>
      </c>
      <c r="S492" s="263">
        <v>0</v>
      </c>
      <c r="T492" s="265">
        <v>0</v>
      </c>
      <c r="U492" s="259">
        <f t="shared" si="23"/>
        <v>0</v>
      </c>
    </row>
    <row r="493" spans="1:21" x14ac:dyDescent="0.3">
      <c r="A493" s="247" t="str">
        <f t="shared" si="21"/>
        <v>19VO04</v>
      </c>
      <c r="B493" s="248">
        <f t="shared" si="22"/>
        <v>4</v>
      </c>
      <c r="C493" s="263" t="s">
        <v>115</v>
      </c>
      <c r="D493" s="264" t="s">
        <v>135</v>
      </c>
      <c r="E493" s="263">
        <v>0</v>
      </c>
      <c r="F493" s="263">
        <v>0</v>
      </c>
      <c r="G493" s="263">
        <v>0</v>
      </c>
      <c r="H493" s="263">
        <v>0</v>
      </c>
      <c r="I493" s="263">
        <v>0</v>
      </c>
      <c r="J493" s="263">
        <v>0</v>
      </c>
      <c r="K493" s="263">
        <v>0</v>
      </c>
      <c r="L493" s="263">
        <v>0</v>
      </c>
      <c r="M493" s="263">
        <v>0</v>
      </c>
      <c r="N493" s="263">
        <v>0</v>
      </c>
      <c r="O493" s="263">
        <v>0</v>
      </c>
      <c r="P493" s="263">
        <v>0</v>
      </c>
      <c r="Q493" s="263">
        <v>0</v>
      </c>
      <c r="R493" s="263">
        <v>0</v>
      </c>
      <c r="S493" s="263">
        <v>0</v>
      </c>
      <c r="T493" s="265">
        <v>0</v>
      </c>
      <c r="U493" s="259">
        <f t="shared" si="23"/>
        <v>0</v>
      </c>
    </row>
    <row r="494" spans="1:21" x14ac:dyDescent="0.3">
      <c r="A494" s="247" t="str">
        <f t="shared" si="21"/>
        <v>19VO05</v>
      </c>
      <c r="B494" s="248">
        <f t="shared" si="22"/>
        <v>5</v>
      </c>
      <c r="C494" s="263" t="s">
        <v>115</v>
      </c>
      <c r="D494" s="264" t="s">
        <v>161</v>
      </c>
      <c r="E494" s="263">
        <v>0</v>
      </c>
      <c r="F494" s="263">
        <v>0</v>
      </c>
      <c r="G494" s="263">
        <v>0</v>
      </c>
      <c r="H494" s="263">
        <v>0</v>
      </c>
      <c r="I494" s="263">
        <v>0</v>
      </c>
      <c r="J494" s="263">
        <v>0</v>
      </c>
      <c r="K494" s="263">
        <v>0</v>
      </c>
      <c r="L494" s="263">
        <v>0</v>
      </c>
      <c r="M494" s="263">
        <v>0</v>
      </c>
      <c r="N494" s="263">
        <v>0</v>
      </c>
      <c r="O494" s="263">
        <v>0</v>
      </c>
      <c r="P494" s="263">
        <v>0</v>
      </c>
      <c r="Q494" s="263">
        <v>0</v>
      </c>
      <c r="R494" s="263">
        <v>0</v>
      </c>
      <c r="S494" s="263">
        <v>0</v>
      </c>
      <c r="T494" s="265">
        <v>0</v>
      </c>
      <c r="U494" s="259">
        <f t="shared" si="23"/>
        <v>0</v>
      </c>
    </row>
    <row r="495" spans="1:21" x14ac:dyDescent="0.3">
      <c r="A495" s="247" t="str">
        <f t="shared" si="21"/>
        <v>19VO06</v>
      </c>
      <c r="B495" s="248">
        <f t="shared" si="22"/>
        <v>6</v>
      </c>
      <c r="C495" s="263" t="s">
        <v>115</v>
      </c>
      <c r="D495" s="264" t="s">
        <v>362</v>
      </c>
      <c r="E495" s="263">
        <v>0</v>
      </c>
      <c r="F495" s="263">
        <v>0</v>
      </c>
      <c r="G495" s="263">
        <v>0</v>
      </c>
      <c r="H495" s="263">
        <v>0</v>
      </c>
      <c r="I495" s="263">
        <v>0</v>
      </c>
      <c r="J495" s="263">
        <v>0</v>
      </c>
      <c r="K495" s="263">
        <v>0</v>
      </c>
      <c r="L495" s="263">
        <v>0</v>
      </c>
      <c r="M495" s="263">
        <v>0</v>
      </c>
      <c r="N495" s="263">
        <v>0</v>
      </c>
      <c r="O495" s="263">
        <v>0</v>
      </c>
      <c r="P495" s="263">
        <v>0</v>
      </c>
      <c r="Q495" s="263">
        <v>0</v>
      </c>
      <c r="R495" s="263">
        <v>0</v>
      </c>
      <c r="S495" s="263">
        <v>0</v>
      </c>
      <c r="T495" s="265">
        <v>0</v>
      </c>
      <c r="U495" s="259">
        <f t="shared" si="23"/>
        <v>0</v>
      </c>
    </row>
    <row r="496" spans="1:21" x14ac:dyDescent="0.3">
      <c r="A496" s="247" t="str">
        <f t="shared" si="21"/>
        <v>19WD01</v>
      </c>
      <c r="B496" s="248">
        <f t="shared" si="22"/>
        <v>1</v>
      </c>
      <c r="C496" s="263" t="s">
        <v>116</v>
      </c>
      <c r="D496" s="264" t="s">
        <v>110</v>
      </c>
      <c r="E496" s="263">
        <v>2</v>
      </c>
      <c r="F496" s="263">
        <v>1</v>
      </c>
      <c r="G496" s="263">
        <v>0</v>
      </c>
      <c r="H496" s="263">
        <v>3</v>
      </c>
      <c r="I496" s="263">
        <v>0</v>
      </c>
      <c r="J496" s="263">
        <v>0</v>
      </c>
      <c r="K496" s="263">
        <v>0</v>
      </c>
      <c r="L496" s="263">
        <v>0</v>
      </c>
      <c r="M496" s="263">
        <v>1</v>
      </c>
      <c r="N496" s="263">
        <v>0</v>
      </c>
      <c r="O496" s="263">
        <v>0</v>
      </c>
      <c r="P496" s="263">
        <v>1</v>
      </c>
      <c r="Q496" s="263">
        <v>0</v>
      </c>
      <c r="R496" s="263">
        <v>0</v>
      </c>
      <c r="S496" s="263">
        <v>0</v>
      </c>
      <c r="T496" s="265">
        <v>0</v>
      </c>
      <c r="U496" s="259">
        <f t="shared" si="23"/>
        <v>1</v>
      </c>
    </row>
    <row r="497" spans="1:21" x14ac:dyDescent="0.3">
      <c r="A497" s="247" t="str">
        <f t="shared" si="21"/>
        <v>19WD02</v>
      </c>
      <c r="B497" s="248">
        <f t="shared" si="22"/>
        <v>2</v>
      </c>
      <c r="C497" s="266" t="s">
        <v>116</v>
      </c>
      <c r="D497" s="267" t="s">
        <v>120</v>
      </c>
      <c r="E497" s="266">
        <v>0</v>
      </c>
      <c r="F497" s="266">
        <v>0</v>
      </c>
      <c r="G497" s="266">
        <v>0</v>
      </c>
      <c r="H497" s="266">
        <v>0</v>
      </c>
      <c r="I497" s="266">
        <v>0</v>
      </c>
      <c r="J497" s="266">
        <v>0</v>
      </c>
      <c r="K497" s="266">
        <v>0</v>
      </c>
      <c r="L497" s="266">
        <v>0</v>
      </c>
      <c r="M497" s="266">
        <v>0</v>
      </c>
      <c r="N497" s="266">
        <v>0</v>
      </c>
      <c r="O497" s="266">
        <v>0</v>
      </c>
      <c r="P497" s="266">
        <v>0</v>
      </c>
      <c r="Q497" s="266">
        <v>0</v>
      </c>
      <c r="R497" s="266">
        <v>0</v>
      </c>
      <c r="S497" s="266">
        <v>0</v>
      </c>
      <c r="T497" s="268">
        <v>0</v>
      </c>
      <c r="U497" s="259">
        <f t="shared" si="23"/>
        <v>0</v>
      </c>
    </row>
    <row r="498" spans="1:21" x14ac:dyDescent="0.3">
      <c r="A498" s="247" t="str">
        <f t="shared" si="21"/>
        <v>19WD03</v>
      </c>
      <c r="B498" s="248">
        <f t="shared" si="22"/>
        <v>3</v>
      </c>
      <c r="C498" s="266" t="s">
        <v>116</v>
      </c>
      <c r="D498" s="267" t="s">
        <v>134</v>
      </c>
      <c r="E498" s="266">
        <v>0</v>
      </c>
      <c r="F498" s="266">
        <v>0</v>
      </c>
      <c r="G498" s="266">
        <v>0</v>
      </c>
      <c r="H498" s="266">
        <v>0</v>
      </c>
      <c r="I498" s="266">
        <v>0</v>
      </c>
      <c r="J498" s="266">
        <v>0</v>
      </c>
      <c r="K498" s="266">
        <v>0</v>
      </c>
      <c r="L498" s="266">
        <v>0</v>
      </c>
      <c r="M498" s="266">
        <v>1</v>
      </c>
      <c r="N498" s="266">
        <v>0</v>
      </c>
      <c r="O498" s="266">
        <v>0</v>
      </c>
      <c r="P498" s="266">
        <v>1</v>
      </c>
      <c r="Q498" s="266">
        <v>0</v>
      </c>
      <c r="R498" s="266">
        <v>0</v>
      </c>
      <c r="S498" s="266">
        <v>0</v>
      </c>
      <c r="T498" s="268">
        <v>0</v>
      </c>
      <c r="U498" s="259">
        <f t="shared" si="23"/>
        <v>1</v>
      </c>
    </row>
    <row r="499" spans="1:21" x14ac:dyDescent="0.3">
      <c r="A499" s="247" t="str">
        <f t="shared" si="21"/>
        <v>19WD04</v>
      </c>
      <c r="B499" s="248">
        <f t="shared" si="22"/>
        <v>4</v>
      </c>
      <c r="C499" s="266" t="s">
        <v>116</v>
      </c>
      <c r="D499" s="267" t="s">
        <v>135</v>
      </c>
      <c r="E499" s="266">
        <v>0</v>
      </c>
      <c r="F499" s="266">
        <v>0</v>
      </c>
      <c r="G499" s="266">
        <v>0</v>
      </c>
      <c r="H499" s="266">
        <v>0</v>
      </c>
      <c r="I499" s="266">
        <v>0</v>
      </c>
      <c r="J499" s="266">
        <v>0</v>
      </c>
      <c r="K499" s="266">
        <v>0</v>
      </c>
      <c r="L499" s="266">
        <v>0</v>
      </c>
      <c r="M499" s="266">
        <v>0</v>
      </c>
      <c r="N499" s="266">
        <v>0</v>
      </c>
      <c r="O499" s="266">
        <v>0</v>
      </c>
      <c r="P499" s="266">
        <v>0</v>
      </c>
      <c r="Q499" s="266">
        <v>0</v>
      </c>
      <c r="R499" s="266">
        <v>0</v>
      </c>
      <c r="S499" s="266">
        <v>0</v>
      </c>
      <c r="T499" s="268">
        <v>0</v>
      </c>
      <c r="U499" s="259">
        <f t="shared" si="23"/>
        <v>0</v>
      </c>
    </row>
    <row r="500" spans="1:21" x14ac:dyDescent="0.3">
      <c r="A500" s="247" t="str">
        <f t="shared" si="21"/>
        <v>19WD05</v>
      </c>
      <c r="B500" s="248">
        <f t="shared" si="22"/>
        <v>5</v>
      </c>
      <c r="C500" s="266" t="s">
        <v>116</v>
      </c>
      <c r="D500" s="267" t="s">
        <v>161</v>
      </c>
      <c r="E500" s="266">
        <v>0</v>
      </c>
      <c r="F500" s="266">
        <v>0</v>
      </c>
      <c r="G500" s="266">
        <v>0</v>
      </c>
      <c r="H500" s="266">
        <v>0</v>
      </c>
      <c r="I500" s="266">
        <v>0</v>
      </c>
      <c r="J500" s="266">
        <v>0</v>
      </c>
      <c r="K500" s="266">
        <v>0</v>
      </c>
      <c r="L500" s="266">
        <v>0</v>
      </c>
      <c r="M500" s="266">
        <v>0</v>
      </c>
      <c r="N500" s="266">
        <v>0</v>
      </c>
      <c r="O500" s="266">
        <v>0</v>
      </c>
      <c r="P500" s="266">
        <v>0</v>
      </c>
      <c r="Q500" s="266">
        <v>0</v>
      </c>
      <c r="R500" s="266">
        <v>0</v>
      </c>
      <c r="S500" s="266">
        <v>0</v>
      </c>
      <c r="T500" s="268">
        <v>0</v>
      </c>
      <c r="U500" s="259">
        <f t="shared" si="23"/>
        <v>0</v>
      </c>
    </row>
    <row r="501" spans="1:21" x14ac:dyDescent="0.3">
      <c r="A501" s="247" t="str">
        <f t="shared" si="21"/>
        <v>19WD06</v>
      </c>
      <c r="B501" s="248">
        <f t="shared" si="22"/>
        <v>6</v>
      </c>
      <c r="C501" s="266" t="s">
        <v>116</v>
      </c>
      <c r="D501" s="267" t="s">
        <v>362</v>
      </c>
      <c r="E501" s="266">
        <v>0</v>
      </c>
      <c r="F501" s="266">
        <v>0</v>
      </c>
      <c r="G501" s="266">
        <v>0</v>
      </c>
      <c r="H501" s="266">
        <v>0</v>
      </c>
      <c r="I501" s="266">
        <v>0</v>
      </c>
      <c r="J501" s="266">
        <v>0</v>
      </c>
      <c r="K501" s="266">
        <v>0</v>
      </c>
      <c r="L501" s="266">
        <v>0</v>
      </c>
      <c r="M501" s="266">
        <v>0</v>
      </c>
      <c r="N501" s="266">
        <v>0</v>
      </c>
      <c r="O501" s="266">
        <v>0</v>
      </c>
      <c r="P501" s="266">
        <v>0</v>
      </c>
      <c r="Q501" s="266">
        <v>0</v>
      </c>
      <c r="R501" s="266">
        <v>0</v>
      </c>
      <c r="S501" s="266">
        <v>0</v>
      </c>
      <c r="T501" s="268">
        <v>0</v>
      </c>
      <c r="U501" s="259">
        <f t="shared" si="23"/>
        <v>0</v>
      </c>
    </row>
    <row r="502" spans="1:21" x14ac:dyDescent="0.3">
      <c r="A502" s="247" t="str">
        <f t="shared" si="21"/>
        <v>19XZ01</v>
      </c>
      <c r="B502" s="248">
        <f t="shared" si="22"/>
        <v>1</v>
      </c>
      <c r="C502" s="263" t="s">
        <v>316</v>
      </c>
      <c r="D502" s="264" t="s">
        <v>314</v>
      </c>
      <c r="E502" s="263">
        <v>0</v>
      </c>
      <c r="F502" s="263">
        <v>0</v>
      </c>
      <c r="G502" s="263">
        <v>0</v>
      </c>
      <c r="H502" s="263">
        <v>0</v>
      </c>
      <c r="I502" s="263">
        <v>1</v>
      </c>
      <c r="J502" s="263">
        <v>0</v>
      </c>
      <c r="K502" s="263">
        <v>0</v>
      </c>
      <c r="L502" s="263">
        <v>1</v>
      </c>
      <c r="M502" s="263">
        <v>0</v>
      </c>
      <c r="N502" s="263">
        <v>0</v>
      </c>
      <c r="O502" s="263">
        <v>0</v>
      </c>
      <c r="P502" s="263">
        <v>0</v>
      </c>
      <c r="Q502" s="263">
        <v>0</v>
      </c>
      <c r="R502" s="263">
        <v>1</v>
      </c>
      <c r="S502" s="263">
        <v>0</v>
      </c>
      <c r="T502" s="265">
        <v>1</v>
      </c>
      <c r="U502" s="259">
        <f t="shared" si="23"/>
        <v>0</v>
      </c>
    </row>
    <row r="503" spans="1:21" x14ac:dyDescent="0.3">
      <c r="A503" s="247" t="str">
        <f t="shared" si="21"/>
        <v>20BG01</v>
      </c>
      <c r="B503" s="248">
        <f t="shared" si="22"/>
        <v>1</v>
      </c>
      <c r="C503" s="266" t="s">
        <v>117</v>
      </c>
      <c r="D503" s="267" t="s">
        <v>110</v>
      </c>
      <c r="E503" s="266">
        <v>0</v>
      </c>
      <c r="F503" s="266">
        <v>0</v>
      </c>
      <c r="G503" s="266">
        <v>0</v>
      </c>
      <c r="H503" s="266">
        <v>0</v>
      </c>
      <c r="I503" s="266">
        <v>0</v>
      </c>
      <c r="J503" s="266">
        <v>0</v>
      </c>
      <c r="K503" s="266">
        <v>0</v>
      </c>
      <c r="L503" s="266">
        <v>0</v>
      </c>
      <c r="M503" s="266">
        <v>0</v>
      </c>
      <c r="N503" s="266">
        <v>0</v>
      </c>
      <c r="O503" s="266">
        <v>0</v>
      </c>
      <c r="P503" s="266">
        <v>0</v>
      </c>
      <c r="Q503" s="266">
        <v>0</v>
      </c>
      <c r="R503" s="266">
        <v>0</v>
      </c>
      <c r="S503" s="266">
        <v>0</v>
      </c>
      <c r="T503" s="268">
        <v>0</v>
      </c>
      <c r="U503" s="259">
        <f t="shared" si="23"/>
        <v>0</v>
      </c>
    </row>
    <row r="504" spans="1:21" x14ac:dyDescent="0.3">
      <c r="A504" s="247" t="str">
        <f t="shared" si="21"/>
        <v>20BG02</v>
      </c>
      <c r="B504" s="248">
        <f t="shared" si="22"/>
        <v>2</v>
      </c>
      <c r="C504" s="263" t="s">
        <v>117</v>
      </c>
      <c r="D504" s="264" t="s">
        <v>134</v>
      </c>
      <c r="E504" s="263">
        <v>2</v>
      </c>
      <c r="F504" s="263">
        <v>0</v>
      </c>
      <c r="G504" s="263">
        <v>0</v>
      </c>
      <c r="H504" s="263">
        <v>2</v>
      </c>
      <c r="I504" s="263">
        <v>0</v>
      </c>
      <c r="J504" s="263">
        <v>0</v>
      </c>
      <c r="K504" s="263">
        <v>0</v>
      </c>
      <c r="L504" s="263">
        <v>0</v>
      </c>
      <c r="M504" s="263">
        <v>0</v>
      </c>
      <c r="N504" s="263">
        <v>0</v>
      </c>
      <c r="O504" s="263">
        <v>0</v>
      </c>
      <c r="P504" s="263">
        <v>0</v>
      </c>
      <c r="Q504" s="263">
        <v>0</v>
      </c>
      <c r="R504" s="263">
        <v>0</v>
      </c>
      <c r="S504" s="263">
        <v>0</v>
      </c>
      <c r="T504" s="265">
        <v>0</v>
      </c>
      <c r="U504" s="259">
        <f t="shared" si="23"/>
        <v>1</v>
      </c>
    </row>
    <row r="505" spans="1:21" x14ac:dyDescent="0.3">
      <c r="A505" s="247" t="str">
        <f t="shared" si="21"/>
        <v>20IF01</v>
      </c>
      <c r="B505" s="248">
        <f t="shared" si="22"/>
        <v>1</v>
      </c>
      <c r="C505" s="266" t="s">
        <v>392</v>
      </c>
      <c r="D505" s="267" t="s">
        <v>200</v>
      </c>
      <c r="E505" s="266">
        <v>0</v>
      </c>
      <c r="F505" s="266">
        <v>0</v>
      </c>
      <c r="G505" s="266">
        <v>0</v>
      </c>
      <c r="H505" s="266">
        <v>0</v>
      </c>
      <c r="I505" s="266">
        <v>0</v>
      </c>
      <c r="J505" s="266">
        <v>0</v>
      </c>
      <c r="K505" s="266">
        <v>0</v>
      </c>
      <c r="L505" s="266">
        <v>0</v>
      </c>
      <c r="M505" s="266">
        <v>1</v>
      </c>
      <c r="N505" s="266">
        <v>0</v>
      </c>
      <c r="O505" s="266">
        <v>0</v>
      </c>
      <c r="P505" s="266">
        <v>1</v>
      </c>
      <c r="Q505" s="266">
        <v>0</v>
      </c>
      <c r="R505" s="266">
        <v>0</v>
      </c>
      <c r="S505" s="266">
        <v>0</v>
      </c>
      <c r="T505" s="268">
        <v>0</v>
      </c>
      <c r="U505" s="259">
        <f t="shared" si="23"/>
        <v>1</v>
      </c>
    </row>
    <row r="506" spans="1:21" x14ac:dyDescent="0.3">
      <c r="A506" s="247" t="str">
        <f t="shared" si="21"/>
        <v>20IF02</v>
      </c>
      <c r="B506" s="248">
        <f t="shared" si="22"/>
        <v>2</v>
      </c>
      <c r="C506" s="266" t="s">
        <v>392</v>
      </c>
      <c r="D506" s="267" t="s">
        <v>213</v>
      </c>
      <c r="E506" s="266">
        <v>0</v>
      </c>
      <c r="F506" s="266">
        <v>0</v>
      </c>
      <c r="G506" s="266">
        <v>0</v>
      </c>
      <c r="H506" s="266">
        <v>0</v>
      </c>
      <c r="I506" s="266">
        <v>0</v>
      </c>
      <c r="J506" s="266">
        <v>0</v>
      </c>
      <c r="K506" s="266">
        <v>0</v>
      </c>
      <c r="L506" s="266">
        <v>0</v>
      </c>
      <c r="M506" s="266">
        <v>0</v>
      </c>
      <c r="N506" s="266">
        <v>0</v>
      </c>
      <c r="O506" s="266">
        <v>0</v>
      </c>
      <c r="P506" s="266">
        <v>0</v>
      </c>
      <c r="Q506" s="266">
        <v>0</v>
      </c>
      <c r="R506" s="266">
        <v>0</v>
      </c>
      <c r="S506" s="266">
        <v>0</v>
      </c>
      <c r="T506" s="268">
        <v>0</v>
      </c>
      <c r="U506" s="259">
        <f t="shared" si="23"/>
        <v>0</v>
      </c>
    </row>
    <row r="507" spans="1:21" x14ac:dyDescent="0.3">
      <c r="A507" s="247" t="str">
        <f t="shared" si="21"/>
        <v>20IF03</v>
      </c>
      <c r="B507" s="248">
        <f t="shared" si="22"/>
        <v>3</v>
      </c>
      <c r="C507" s="266" t="s">
        <v>392</v>
      </c>
      <c r="D507" s="267" t="s">
        <v>328</v>
      </c>
      <c r="E507" s="266">
        <v>0</v>
      </c>
      <c r="F507" s="266">
        <v>0</v>
      </c>
      <c r="G507" s="266">
        <v>0</v>
      </c>
      <c r="H507" s="266">
        <v>0</v>
      </c>
      <c r="I507" s="266">
        <v>0</v>
      </c>
      <c r="J507" s="266">
        <v>0</v>
      </c>
      <c r="K507" s="266">
        <v>0</v>
      </c>
      <c r="L507" s="266">
        <v>0</v>
      </c>
      <c r="M507" s="266">
        <v>0</v>
      </c>
      <c r="N507" s="266">
        <v>0</v>
      </c>
      <c r="O507" s="266">
        <v>0</v>
      </c>
      <c r="P507" s="266">
        <v>0</v>
      </c>
      <c r="Q507" s="266">
        <v>0</v>
      </c>
      <c r="R507" s="266">
        <v>0</v>
      </c>
      <c r="S507" s="266">
        <v>0</v>
      </c>
      <c r="T507" s="268">
        <v>0</v>
      </c>
      <c r="U507" s="259">
        <f t="shared" si="23"/>
        <v>0</v>
      </c>
    </row>
    <row r="508" spans="1:21" x14ac:dyDescent="0.3">
      <c r="A508" s="247" t="str">
        <f t="shared" si="21"/>
        <v>20IF04</v>
      </c>
      <c r="B508" s="248">
        <f t="shared" si="22"/>
        <v>4</v>
      </c>
      <c r="C508" s="266" t="s">
        <v>392</v>
      </c>
      <c r="D508" s="267" t="s">
        <v>390</v>
      </c>
      <c r="E508" s="266">
        <v>10</v>
      </c>
      <c r="F508" s="266">
        <v>0</v>
      </c>
      <c r="G508" s="266">
        <v>0</v>
      </c>
      <c r="H508" s="266">
        <v>10</v>
      </c>
      <c r="I508" s="266">
        <v>6</v>
      </c>
      <c r="J508" s="266">
        <v>0</v>
      </c>
      <c r="K508" s="266">
        <v>0</v>
      </c>
      <c r="L508" s="266">
        <v>6</v>
      </c>
      <c r="M508" s="266">
        <v>1</v>
      </c>
      <c r="N508" s="266">
        <v>0</v>
      </c>
      <c r="O508" s="266">
        <v>0</v>
      </c>
      <c r="P508" s="266">
        <v>1</v>
      </c>
      <c r="Q508" s="266">
        <v>1</v>
      </c>
      <c r="R508" s="266">
        <v>0</v>
      </c>
      <c r="S508" s="266">
        <v>0</v>
      </c>
      <c r="T508" s="268">
        <v>1</v>
      </c>
      <c r="U508" s="259">
        <f t="shared" si="23"/>
        <v>1</v>
      </c>
    </row>
    <row r="509" spans="1:21" x14ac:dyDescent="0.3">
      <c r="A509" s="247" t="str">
        <f t="shared" si="21"/>
        <v>20IX01</v>
      </c>
      <c r="B509" s="248">
        <f t="shared" si="22"/>
        <v>1</v>
      </c>
      <c r="C509" s="266" t="s">
        <v>321</v>
      </c>
      <c r="D509" s="267" t="s">
        <v>317</v>
      </c>
      <c r="E509" s="266">
        <v>4</v>
      </c>
      <c r="F509" s="266">
        <v>1</v>
      </c>
      <c r="G509" s="266">
        <v>0</v>
      </c>
      <c r="H509" s="266">
        <v>5</v>
      </c>
      <c r="I509" s="266">
        <v>0</v>
      </c>
      <c r="J509" s="266">
        <v>0</v>
      </c>
      <c r="K509" s="266">
        <v>0</v>
      </c>
      <c r="L509" s="266">
        <v>0</v>
      </c>
      <c r="M509" s="266">
        <v>1</v>
      </c>
      <c r="N509" s="266">
        <v>2</v>
      </c>
      <c r="O509" s="266">
        <v>0</v>
      </c>
      <c r="P509" s="266">
        <v>3</v>
      </c>
      <c r="Q509" s="266">
        <v>0</v>
      </c>
      <c r="R509" s="266">
        <v>0</v>
      </c>
      <c r="S509" s="266">
        <v>0</v>
      </c>
      <c r="T509" s="268">
        <v>0</v>
      </c>
      <c r="U509" s="259">
        <f t="shared" si="23"/>
        <v>1</v>
      </c>
    </row>
    <row r="510" spans="1:21" x14ac:dyDescent="0.3">
      <c r="A510" s="247" t="str">
        <f t="shared" si="21"/>
        <v>20JE01</v>
      </c>
      <c r="B510" s="248">
        <f t="shared" si="22"/>
        <v>1</v>
      </c>
      <c r="C510" s="263" t="s">
        <v>322</v>
      </c>
      <c r="D510" s="264" t="s">
        <v>287</v>
      </c>
      <c r="E510" s="263">
        <v>1</v>
      </c>
      <c r="F510" s="263">
        <v>0</v>
      </c>
      <c r="G510" s="263">
        <v>0</v>
      </c>
      <c r="H510" s="263">
        <v>1</v>
      </c>
      <c r="I510" s="263">
        <v>0</v>
      </c>
      <c r="J510" s="263">
        <v>0</v>
      </c>
      <c r="K510" s="263">
        <v>0</v>
      </c>
      <c r="L510" s="263">
        <v>0</v>
      </c>
      <c r="M510" s="263">
        <v>0</v>
      </c>
      <c r="N510" s="263">
        <v>0</v>
      </c>
      <c r="O510" s="263">
        <v>0</v>
      </c>
      <c r="P510" s="263">
        <v>0</v>
      </c>
      <c r="Q510" s="263">
        <v>0</v>
      </c>
      <c r="R510" s="263">
        <v>0</v>
      </c>
      <c r="S510" s="263">
        <v>0</v>
      </c>
      <c r="T510" s="265">
        <v>0</v>
      </c>
      <c r="U510" s="259">
        <f t="shared" si="23"/>
        <v>1</v>
      </c>
    </row>
    <row r="511" spans="1:21" x14ac:dyDescent="0.3">
      <c r="A511" s="247" t="str">
        <f t="shared" si="21"/>
        <v>20JE02</v>
      </c>
      <c r="B511" s="248">
        <f t="shared" si="22"/>
        <v>2</v>
      </c>
      <c r="C511" s="263" t="s">
        <v>322</v>
      </c>
      <c r="D511" s="264" t="s">
        <v>317</v>
      </c>
      <c r="E511" s="263">
        <v>1</v>
      </c>
      <c r="F511" s="263">
        <v>0</v>
      </c>
      <c r="G511" s="263">
        <v>0</v>
      </c>
      <c r="H511" s="263">
        <v>1</v>
      </c>
      <c r="I511" s="263">
        <v>0</v>
      </c>
      <c r="J511" s="263">
        <v>0</v>
      </c>
      <c r="K511" s="263">
        <v>0</v>
      </c>
      <c r="L511" s="263">
        <v>0</v>
      </c>
      <c r="M511" s="263">
        <v>1</v>
      </c>
      <c r="N511" s="263">
        <v>1</v>
      </c>
      <c r="O511" s="263">
        <v>0</v>
      </c>
      <c r="P511" s="263">
        <v>2</v>
      </c>
      <c r="Q511" s="263">
        <v>0</v>
      </c>
      <c r="R511" s="263">
        <v>0</v>
      </c>
      <c r="S511" s="263">
        <v>0</v>
      </c>
      <c r="T511" s="265">
        <v>0</v>
      </c>
      <c r="U511" s="259">
        <f t="shared" si="23"/>
        <v>1</v>
      </c>
    </row>
    <row r="512" spans="1:21" x14ac:dyDescent="0.3">
      <c r="A512" s="247" t="str">
        <f t="shared" si="21"/>
        <v>20JG01</v>
      </c>
      <c r="B512" s="248">
        <f t="shared" si="22"/>
        <v>1</v>
      </c>
      <c r="C512" s="266" t="s">
        <v>323</v>
      </c>
      <c r="D512" s="267" t="s">
        <v>317</v>
      </c>
      <c r="E512" s="266">
        <v>2</v>
      </c>
      <c r="F512" s="266">
        <v>0</v>
      </c>
      <c r="G512" s="266">
        <v>0</v>
      </c>
      <c r="H512" s="266">
        <v>2</v>
      </c>
      <c r="I512" s="266">
        <v>0</v>
      </c>
      <c r="J512" s="266">
        <v>0</v>
      </c>
      <c r="K512" s="266">
        <v>0</v>
      </c>
      <c r="L512" s="266">
        <v>0</v>
      </c>
      <c r="M512" s="266">
        <v>0</v>
      </c>
      <c r="N512" s="266">
        <v>0</v>
      </c>
      <c r="O512" s="266">
        <v>0</v>
      </c>
      <c r="P512" s="266">
        <v>0</v>
      </c>
      <c r="Q512" s="266">
        <v>0</v>
      </c>
      <c r="R512" s="266">
        <v>0</v>
      </c>
      <c r="S512" s="266">
        <v>0</v>
      </c>
      <c r="T512" s="268">
        <v>0</v>
      </c>
      <c r="U512" s="259">
        <f t="shared" si="23"/>
        <v>1</v>
      </c>
    </row>
    <row r="513" spans="1:21" x14ac:dyDescent="0.3">
      <c r="A513" s="247" t="str">
        <f t="shared" si="21"/>
        <v>20JM01</v>
      </c>
      <c r="B513" s="248">
        <f t="shared" si="22"/>
        <v>1</v>
      </c>
      <c r="C513" s="263" t="s">
        <v>324</v>
      </c>
      <c r="D513" s="264" t="s">
        <v>317</v>
      </c>
      <c r="E513" s="263">
        <v>0</v>
      </c>
      <c r="F513" s="263">
        <v>2</v>
      </c>
      <c r="G513" s="263">
        <v>1</v>
      </c>
      <c r="H513" s="263">
        <v>3</v>
      </c>
      <c r="I513" s="263">
        <v>0</v>
      </c>
      <c r="J513" s="263">
        <v>0</v>
      </c>
      <c r="K513" s="263">
        <v>0</v>
      </c>
      <c r="L513" s="263">
        <v>0</v>
      </c>
      <c r="M513" s="263">
        <v>0</v>
      </c>
      <c r="N513" s="263">
        <v>1</v>
      </c>
      <c r="O513" s="263">
        <v>1</v>
      </c>
      <c r="P513" s="263">
        <v>2</v>
      </c>
      <c r="Q513" s="263">
        <v>0</v>
      </c>
      <c r="R513" s="263">
        <v>0</v>
      </c>
      <c r="S513" s="263">
        <v>0</v>
      </c>
      <c r="T513" s="265">
        <v>0</v>
      </c>
      <c r="U513" s="259">
        <f t="shared" si="23"/>
        <v>1</v>
      </c>
    </row>
    <row r="514" spans="1:21" x14ac:dyDescent="0.3">
      <c r="A514" s="247" t="str">
        <f t="shared" si="21"/>
        <v>20KH01</v>
      </c>
      <c r="B514" s="248">
        <f t="shared" si="22"/>
        <v>1</v>
      </c>
      <c r="C514" s="263" t="s">
        <v>331</v>
      </c>
      <c r="D514" s="264" t="s">
        <v>213</v>
      </c>
      <c r="E514" s="263">
        <v>0</v>
      </c>
      <c r="F514" s="263">
        <v>0</v>
      </c>
      <c r="G514" s="263">
        <v>0</v>
      </c>
      <c r="H514" s="263">
        <v>0</v>
      </c>
      <c r="I514" s="263">
        <v>0</v>
      </c>
      <c r="J514" s="263">
        <v>0</v>
      </c>
      <c r="K514" s="263">
        <v>0</v>
      </c>
      <c r="L514" s="263">
        <v>0</v>
      </c>
      <c r="M514" s="263">
        <v>0</v>
      </c>
      <c r="N514" s="263">
        <v>0</v>
      </c>
      <c r="O514" s="263">
        <v>0</v>
      </c>
      <c r="P514" s="263">
        <v>0</v>
      </c>
      <c r="Q514" s="263">
        <v>0</v>
      </c>
      <c r="R514" s="263">
        <v>0</v>
      </c>
      <c r="S514" s="263">
        <v>0</v>
      </c>
      <c r="T514" s="265">
        <v>0</v>
      </c>
      <c r="U514" s="259">
        <f t="shared" si="23"/>
        <v>0</v>
      </c>
    </row>
    <row r="515" spans="1:21" x14ac:dyDescent="0.3">
      <c r="A515" s="247" t="str">
        <f t="shared" si="21"/>
        <v>20KH02</v>
      </c>
      <c r="B515" s="248">
        <f t="shared" si="22"/>
        <v>2</v>
      </c>
      <c r="C515" s="263" t="s">
        <v>331</v>
      </c>
      <c r="D515" s="264" t="s">
        <v>290</v>
      </c>
      <c r="E515" s="263">
        <v>1</v>
      </c>
      <c r="F515" s="263">
        <v>0</v>
      </c>
      <c r="G515" s="263">
        <v>0</v>
      </c>
      <c r="H515" s="263">
        <v>1</v>
      </c>
      <c r="I515" s="263">
        <v>0</v>
      </c>
      <c r="J515" s="263">
        <v>0</v>
      </c>
      <c r="K515" s="263">
        <v>0</v>
      </c>
      <c r="L515" s="263">
        <v>0</v>
      </c>
      <c r="M515" s="263">
        <v>0</v>
      </c>
      <c r="N515" s="263">
        <v>0</v>
      </c>
      <c r="O515" s="263">
        <v>0</v>
      </c>
      <c r="P515" s="263">
        <v>0</v>
      </c>
      <c r="Q515" s="263">
        <v>0</v>
      </c>
      <c r="R515" s="263">
        <v>0</v>
      </c>
      <c r="S515" s="263">
        <v>0</v>
      </c>
      <c r="T515" s="265">
        <v>0</v>
      </c>
      <c r="U515" s="259">
        <f t="shared" si="23"/>
        <v>1</v>
      </c>
    </row>
    <row r="516" spans="1:21" x14ac:dyDescent="0.3">
      <c r="A516" s="247" t="str">
        <f t="shared" si="21"/>
        <v>20KH03</v>
      </c>
      <c r="B516" s="248">
        <f t="shared" si="22"/>
        <v>3</v>
      </c>
      <c r="C516" s="266" t="s">
        <v>331</v>
      </c>
      <c r="D516" s="267" t="s">
        <v>293</v>
      </c>
      <c r="E516" s="266">
        <v>2</v>
      </c>
      <c r="F516" s="266">
        <v>0</v>
      </c>
      <c r="G516" s="266">
        <v>2</v>
      </c>
      <c r="H516" s="266">
        <v>4</v>
      </c>
      <c r="I516" s="266">
        <v>0</v>
      </c>
      <c r="J516" s="266">
        <v>0</v>
      </c>
      <c r="K516" s="266">
        <v>0</v>
      </c>
      <c r="L516" s="266">
        <v>0</v>
      </c>
      <c r="M516" s="266">
        <v>1</v>
      </c>
      <c r="N516" s="266">
        <v>0</v>
      </c>
      <c r="O516" s="266">
        <v>0</v>
      </c>
      <c r="P516" s="266">
        <v>1</v>
      </c>
      <c r="Q516" s="266">
        <v>0</v>
      </c>
      <c r="R516" s="266">
        <v>0</v>
      </c>
      <c r="S516" s="266">
        <v>1</v>
      </c>
      <c r="T516" s="268">
        <v>1</v>
      </c>
      <c r="U516" s="259">
        <f t="shared" si="23"/>
        <v>1</v>
      </c>
    </row>
    <row r="517" spans="1:21" x14ac:dyDescent="0.3">
      <c r="A517" s="247" t="str">
        <f t="shared" si="21"/>
        <v>20KH04</v>
      </c>
      <c r="B517" s="248">
        <f t="shared" si="22"/>
        <v>4</v>
      </c>
      <c r="C517" s="266" t="s">
        <v>331</v>
      </c>
      <c r="D517" s="267" t="s">
        <v>314</v>
      </c>
      <c r="E517" s="266">
        <v>0</v>
      </c>
      <c r="F517" s="266">
        <v>0</v>
      </c>
      <c r="G517" s="266">
        <v>0</v>
      </c>
      <c r="H517" s="266">
        <v>0</v>
      </c>
      <c r="I517" s="266">
        <v>0</v>
      </c>
      <c r="J517" s="266">
        <v>0</v>
      </c>
      <c r="K517" s="266">
        <v>0</v>
      </c>
      <c r="L517" s="266">
        <v>0</v>
      </c>
      <c r="M517" s="266">
        <v>0</v>
      </c>
      <c r="N517" s="266">
        <v>0</v>
      </c>
      <c r="O517" s="266">
        <v>0</v>
      </c>
      <c r="P517" s="266">
        <v>0</v>
      </c>
      <c r="Q517" s="266">
        <v>0</v>
      </c>
      <c r="R517" s="266">
        <v>0</v>
      </c>
      <c r="S517" s="266">
        <v>0</v>
      </c>
      <c r="T517" s="268">
        <v>0</v>
      </c>
      <c r="U517" s="259">
        <f t="shared" si="23"/>
        <v>0</v>
      </c>
    </row>
    <row r="518" spans="1:21" x14ac:dyDescent="0.3">
      <c r="A518" s="247" t="str">
        <f t="shared" si="21"/>
        <v>20KH05</v>
      </c>
      <c r="B518" s="248">
        <f t="shared" si="22"/>
        <v>5</v>
      </c>
      <c r="C518" s="263" t="s">
        <v>331</v>
      </c>
      <c r="D518" s="264" t="s">
        <v>329</v>
      </c>
      <c r="E518" s="263">
        <v>1</v>
      </c>
      <c r="F518" s="263">
        <v>0</v>
      </c>
      <c r="G518" s="263">
        <v>0</v>
      </c>
      <c r="H518" s="263">
        <v>1</v>
      </c>
      <c r="I518" s="263">
        <v>0</v>
      </c>
      <c r="J518" s="263">
        <v>0</v>
      </c>
      <c r="K518" s="263">
        <v>0</v>
      </c>
      <c r="L518" s="263">
        <v>0</v>
      </c>
      <c r="M518" s="263">
        <v>0</v>
      </c>
      <c r="N518" s="263">
        <v>0</v>
      </c>
      <c r="O518" s="263">
        <v>0</v>
      </c>
      <c r="P518" s="263">
        <v>0</v>
      </c>
      <c r="Q518" s="263">
        <v>0</v>
      </c>
      <c r="R518" s="263">
        <v>0</v>
      </c>
      <c r="S518" s="263">
        <v>0</v>
      </c>
      <c r="T518" s="265">
        <v>0</v>
      </c>
      <c r="U518" s="259">
        <f t="shared" si="23"/>
        <v>1</v>
      </c>
    </row>
    <row r="519" spans="1:21" x14ac:dyDescent="0.3">
      <c r="A519" s="247" t="str">
        <f t="shared" si="21"/>
        <v>20KP01</v>
      </c>
      <c r="B519" s="248">
        <f t="shared" si="22"/>
        <v>1</v>
      </c>
      <c r="C519" s="263" t="s">
        <v>284</v>
      </c>
      <c r="D519" s="264" t="s">
        <v>97</v>
      </c>
      <c r="E519" s="263">
        <v>0</v>
      </c>
      <c r="F519" s="263">
        <v>0</v>
      </c>
      <c r="G519" s="263">
        <v>0</v>
      </c>
      <c r="H519" s="263">
        <v>0</v>
      </c>
      <c r="I519" s="263">
        <v>0</v>
      </c>
      <c r="J519" s="263">
        <v>0</v>
      </c>
      <c r="K519" s="263">
        <v>0</v>
      </c>
      <c r="L519" s="263">
        <v>0</v>
      </c>
      <c r="M519" s="263">
        <v>1</v>
      </c>
      <c r="N519" s="263">
        <v>0</v>
      </c>
      <c r="O519" s="263">
        <v>0</v>
      </c>
      <c r="P519" s="263">
        <v>1</v>
      </c>
      <c r="Q519" s="263">
        <v>0</v>
      </c>
      <c r="R519" s="263">
        <v>0</v>
      </c>
      <c r="S519" s="263">
        <v>0</v>
      </c>
      <c r="T519" s="265">
        <v>0</v>
      </c>
      <c r="U519" s="259">
        <f t="shared" si="23"/>
        <v>1</v>
      </c>
    </row>
    <row r="520" spans="1:21" x14ac:dyDescent="0.3">
      <c r="A520" s="247" t="str">
        <f t="shared" si="21"/>
        <v>20KP02</v>
      </c>
      <c r="B520" s="248">
        <f t="shared" si="22"/>
        <v>2</v>
      </c>
      <c r="C520" s="263" t="s">
        <v>284</v>
      </c>
      <c r="D520" s="264" t="s">
        <v>273</v>
      </c>
      <c r="E520" s="263">
        <v>1</v>
      </c>
      <c r="F520" s="263">
        <v>0</v>
      </c>
      <c r="G520" s="263">
        <v>0</v>
      </c>
      <c r="H520" s="263">
        <v>1</v>
      </c>
      <c r="I520" s="263">
        <v>0</v>
      </c>
      <c r="J520" s="263">
        <v>0</v>
      </c>
      <c r="K520" s="263">
        <v>0</v>
      </c>
      <c r="L520" s="263">
        <v>0</v>
      </c>
      <c r="M520" s="263">
        <v>0</v>
      </c>
      <c r="N520" s="263">
        <v>0</v>
      </c>
      <c r="O520" s="263">
        <v>0</v>
      </c>
      <c r="P520" s="263">
        <v>0</v>
      </c>
      <c r="Q520" s="263">
        <v>0</v>
      </c>
      <c r="R520" s="263">
        <v>0</v>
      </c>
      <c r="S520" s="263">
        <v>0</v>
      </c>
      <c r="T520" s="265">
        <v>0</v>
      </c>
      <c r="U520" s="259">
        <f t="shared" si="23"/>
        <v>1</v>
      </c>
    </row>
    <row r="521" spans="1:21" x14ac:dyDescent="0.3">
      <c r="A521" s="247" t="str">
        <f t="shared" si="21"/>
        <v>20KP03</v>
      </c>
      <c r="B521" s="248">
        <f t="shared" si="22"/>
        <v>3</v>
      </c>
      <c r="C521" s="266" t="s">
        <v>284</v>
      </c>
      <c r="D521" s="267" t="s">
        <v>278</v>
      </c>
      <c r="E521" s="266">
        <v>2</v>
      </c>
      <c r="F521" s="266">
        <v>0</v>
      </c>
      <c r="G521" s="266">
        <v>0</v>
      </c>
      <c r="H521" s="266">
        <v>2</v>
      </c>
      <c r="I521" s="266">
        <v>1</v>
      </c>
      <c r="J521" s="266">
        <v>1</v>
      </c>
      <c r="K521" s="266">
        <v>0</v>
      </c>
      <c r="L521" s="266">
        <v>2</v>
      </c>
      <c r="M521" s="266">
        <v>0</v>
      </c>
      <c r="N521" s="266">
        <v>0</v>
      </c>
      <c r="O521" s="266">
        <v>0</v>
      </c>
      <c r="P521" s="266">
        <v>0</v>
      </c>
      <c r="Q521" s="266">
        <v>1</v>
      </c>
      <c r="R521" s="266">
        <v>0</v>
      </c>
      <c r="S521" s="266">
        <v>0</v>
      </c>
      <c r="T521" s="268">
        <v>1</v>
      </c>
      <c r="U521" s="259">
        <f t="shared" si="23"/>
        <v>0</v>
      </c>
    </row>
    <row r="522" spans="1:21" x14ac:dyDescent="0.3">
      <c r="A522" s="247" t="str">
        <f t="shared" si="21"/>
        <v>20KP04</v>
      </c>
      <c r="B522" s="248">
        <f t="shared" si="22"/>
        <v>4</v>
      </c>
      <c r="C522" s="266" t="s">
        <v>284</v>
      </c>
      <c r="D522" s="267" t="s">
        <v>287</v>
      </c>
      <c r="E522" s="266">
        <v>3</v>
      </c>
      <c r="F522" s="266">
        <v>0</v>
      </c>
      <c r="G522" s="266">
        <v>0</v>
      </c>
      <c r="H522" s="266">
        <v>3</v>
      </c>
      <c r="I522" s="266">
        <v>0</v>
      </c>
      <c r="J522" s="266">
        <v>0</v>
      </c>
      <c r="K522" s="266">
        <v>0</v>
      </c>
      <c r="L522" s="266">
        <v>0</v>
      </c>
      <c r="M522" s="266">
        <v>2</v>
      </c>
      <c r="N522" s="266">
        <v>0</v>
      </c>
      <c r="O522" s="266">
        <v>0</v>
      </c>
      <c r="P522" s="266">
        <v>2</v>
      </c>
      <c r="Q522" s="266">
        <v>0</v>
      </c>
      <c r="R522" s="266">
        <v>0</v>
      </c>
      <c r="S522" s="266">
        <v>0</v>
      </c>
      <c r="T522" s="268">
        <v>0</v>
      </c>
      <c r="U522" s="259">
        <f t="shared" si="23"/>
        <v>1</v>
      </c>
    </row>
    <row r="523" spans="1:21" x14ac:dyDescent="0.3">
      <c r="A523" s="247" t="str">
        <f t="shared" ref="A523:A586" si="24">C523&amp;IF(B523&lt;10,"0","")&amp;B523</f>
        <v>20KP05</v>
      </c>
      <c r="B523" s="248">
        <f t="shared" ref="B523:B586" si="25">IF(C523=C522,B522+1,1)</f>
        <v>5</v>
      </c>
      <c r="C523" s="266" t="s">
        <v>284</v>
      </c>
      <c r="D523" s="267" t="s">
        <v>290</v>
      </c>
      <c r="E523" s="266">
        <v>0</v>
      </c>
      <c r="F523" s="266">
        <v>0</v>
      </c>
      <c r="G523" s="266">
        <v>0</v>
      </c>
      <c r="H523" s="266">
        <v>0</v>
      </c>
      <c r="I523" s="266">
        <v>0</v>
      </c>
      <c r="J523" s="266">
        <v>0</v>
      </c>
      <c r="K523" s="266">
        <v>0</v>
      </c>
      <c r="L523" s="266">
        <v>0</v>
      </c>
      <c r="M523" s="266">
        <v>0</v>
      </c>
      <c r="N523" s="266">
        <v>0</v>
      </c>
      <c r="O523" s="266">
        <v>0</v>
      </c>
      <c r="P523" s="266">
        <v>0</v>
      </c>
      <c r="Q523" s="266">
        <v>1</v>
      </c>
      <c r="R523" s="266">
        <v>0</v>
      </c>
      <c r="S523" s="266">
        <v>0</v>
      </c>
      <c r="T523" s="268">
        <v>1</v>
      </c>
      <c r="U523" s="259">
        <f t="shared" ref="U523:U586" si="26">IF((H523+P523)&gt;(L523+T523),1,0)</f>
        <v>0</v>
      </c>
    </row>
    <row r="524" spans="1:21" x14ac:dyDescent="0.3">
      <c r="A524" s="247" t="str">
        <f t="shared" si="24"/>
        <v>20KP06</v>
      </c>
      <c r="B524" s="248">
        <f t="shared" si="25"/>
        <v>6</v>
      </c>
      <c r="C524" s="263" t="s">
        <v>284</v>
      </c>
      <c r="D524" s="264" t="s">
        <v>293</v>
      </c>
      <c r="E524" s="263">
        <v>0</v>
      </c>
      <c r="F524" s="263">
        <v>0</v>
      </c>
      <c r="G524" s="263">
        <v>0</v>
      </c>
      <c r="H524" s="263">
        <v>0</v>
      </c>
      <c r="I524" s="263">
        <v>0</v>
      </c>
      <c r="J524" s="263">
        <v>0</v>
      </c>
      <c r="K524" s="263">
        <v>0</v>
      </c>
      <c r="L524" s="263">
        <v>0</v>
      </c>
      <c r="M524" s="263">
        <v>0</v>
      </c>
      <c r="N524" s="263">
        <v>0</v>
      </c>
      <c r="O524" s="263">
        <v>0</v>
      </c>
      <c r="P524" s="263">
        <v>0</v>
      </c>
      <c r="Q524" s="263">
        <v>0</v>
      </c>
      <c r="R524" s="263">
        <v>0</v>
      </c>
      <c r="S524" s="263">
        <v>0</v>
      </c>
      <c r="T524" s="265">
        <v>0</v>
      </c>
      <c r="U524" s="259">
        <f t="shared" si="26"/>
        <v>0</v>
      </c>
    </row>
    <row r="525" spans="1:21" x14ac:dyDescent="0.3">
      <c r="A525" s="247" t="str">
        <f t="shared" si="24"/>
        <v>20KP07</v>
      </c>
      <c r="B525" s="248">
        <f t="shared" si="25"/>
        <v>7</v>
      </c>
      <c r="C525" s="263" t="s">
        <v>284</v>
      </c>
      <c r="D525" s="264" t="s">
        <v>300</v>
      </c>
      <c r="E525" s="263">
        <v>1</v>
      </c>
      <c r="F525" s="263">
        <v>0</v>
      </c>
      <c r="G525" s="263">
        <v>0</v>
      </c>
      <c r="H525" s="263">
        <v>1</v>
      </c>
      <c r="I525" s="263">
        <v>0</v>
      </c>
      <c r="J525" s="263">
        <v>0</v>
      </c>
      <c r="K525" s="263">
        <v>0</v>
      </c>
      <c r="L525" s="263">
        <v>0</v>
      </c>
      <c r="M525" s="263">
        <v>0</v>
      </c>
      <c r="N525" s="263">
        <v>0</v>
      </c>
      <c r="O525" s="263">
        <v>0</v>
      </c>
      <c r="P525" s="263">
        <v>0</v>
      </c>
      <c r="Q525" s="263">
        <v>0</v>
      </c>
      <c r="R525" s="263">
        <v>0</v>
      </c>
      <c r="S525" s="263">
        <v>0</v>
      </c>
      <c r="T525" s="265">
        <v>0</v>
      </c>
      <c r="U525" s="259">
        <f t="shared" si="26"/>
        <v>1</v>
      </c>
    </row>
    <row r="526" spans="1:21" x14ac:dyDescent="0.3">
      <c r="A526" s="247" t="str">
        <f t="shared" si="24"/>
        <v>20KP08</v>
      </c>
      <c r="B526" s="248">
        <f t="shared" si="25"/>
        <v>8</v>
      </c>
      <c r="C526" s="266" t="s">
        <v>284</v>
      </c>
      <c r="D526" s="267" t="s">
        <v>310</v>
      </c>
      <c r="E526" s="266">
        <v>0</v>
      </c>
      <c r="F526" s="266">
        <v>0</v>
      </c>
      <c r="G526" s="266">
        <v>0</v>
      </c>
      <c r="H526" s="266">
        <v>0</v>
      </c>
      <c r="I526" s="266">
        <v>0</v>
      </c>
      <c r="J526" s="266">
        <v>0</v>
      </c>
      <c r="K526" s="266">
        <v>0</v>
      </c>
      <c r="L526" s="266">
        <v>0</v>
      </c>
      <c r="M526" s="266">
        <v>1</v>
      </c>
      <c r="N526" s="266">
        <v>0</v>
      </c>
      <c r="O526" s="266">
        <v>0</v>
      </c>
      <c r="P526" s="266">
        <v>1</v>
      </c>
      <c r="Q526" s="266">
        <v>0</v>
      </c>
      <c r="R526" s="266">
        <v>0</v>
      </c>
      <c r="S526" s="266">
        <v>0</v>
      </c>
      <c r="T526" s="268">
        <v>0</v>
      </c>
      <c r="U526" s="259">
        <f t="shared" si="26"/>
        <v>1</v>
      </c>
    </row>
    <row r="527" spans="1:21" x14ac:dyDescent="0.3">
      <c r="A527" s="247" t="str">
        <f t="shared" si="24"/>
        <v>20KP09</v>
      </c>
      <c r="B527" s="248">
        <f t="shared" si="25"/>
        <v>9</v>
      </c>
      <c r="C527" s="266" t="s">
        <v>284</v>
      </c>
      <c r="D527" s="267" t="s">
        <v>317</v>
      </c>
      <c r="E527" s="266">
        <v>12</v>
      </c>
      <c r="F527" s="266">
        <v>1</v>
      </c>
      <c r="G527" s="266">
        <v>0</v>
      </c>
      <c r="H527" s="266">
        <v>13</v>
      </c>
      <c r="I527" s="266">
        <v>4</v>
      </c>
      <c r="J527" s="266">
        <v>0</v>
      </c>
      <c r="K527" s="266">
        <v>0</v>
      </c>
      <c r="L527" s="266">
        <v>4</v>
      </c>
      <c r="M527" s="266">
        <v>4</v>
      </c>
      <c r="N527" s="266">
        <v>0</v>
      </c>
      <c r="O527" s="266">
        <v>2</v>
      </c>
      <c r="P527" s="266">
        <v>6</v>
      </c>
      <c r="Q527" s="266">
        <v>0</v>
      </c>
      <c r="R527" s="266">
        <v>0</v>
      </c>
      <c r="S527" s="266">
        <v>0</v>
      </c>
      <c r="T527" s="268">
        <v>0</v>
      </c>
      <c r="U527" s="259">
        <f t="shared" si="26"/>
        <v>1</v>
      </c>
    </row>
    <row r="528" spans="1:21" x14ac:dyDescent="0.3">
      <c r="A528" s="247" t="str">
        <f t="shared" si="24"/>
        <v>20KP10</v>
      </c>
      <c r="B528" s="248">
        <f t="shared" si="25"/>
        <v>10</v>
      </c>
      <c r="C528" s="263" t="s">
        <v>284</v>
      </c>
      <c r="D528" s="264" t="s">
        <v>328</v>
      </c>
      <c r="E528" s="263">
        <v>1</v>
      </c>
      <c r="F528" s="263">
        <v>0</v>
      </c>
      <c r="G528" s="263">
        <v>0</v>
      </c>
      <c r="H528" s="263">
        <v>1</v>
      </c>
      <c r="I528" s="263">
        <v>1</v>
      </c>
      <c r="J528" s="263">
        <v>0</v>
      </c>
      <c r="K528" s="263">
        <v>0</v>
      </c>
      <c r="L528" s="263">
        <v>1</v>
      </c>
      <c r="M528" s="263">
        <v>1</v>
      </c>
      <c r="N528" s="263">
        <v>0</v>
      </c>
      <c r="O528" s="263">
        <v>0</v>
      </c>
      <c r="P528" s="263">
        <v>1</v>
      </c>
      <c r="Q528" s="263">
        <v>0</v>
      </c>
      <c r="R528" s="263">
        <v>0</v>
      </c>
      <c r="S528" s="263">
        <v>0</v>
      </c>
      <c r="T528" s="265">
        <v>0</v>
      </c>
      <c r="U528" s="259">
        <f t="shared" si="26"/>
        <v>1</v>
      </c>
    </row>
    <row r="529" spans="1:21" x14ac:dyDescent="0.3">
      <c r="A529" s="247" t="str">
        <f t="shared" si="24"/>
        <v>20OJ01</v>
      </c>
      <c r="B529" s="248">
        <f t="shared" si="25"/>
        <v>1</v>
      </c>
      <c r="C529" s="263" t="s">
        <v>193</v>
      </c>
      <c r="D529" s="264" t="s">
        <v>154</v>
      </c>
      <c r="E529" s="263">
        <v>0</v>
      </c>
      <c r="F529" s="263">
        <v>0</v>
      </c>
      <c r="G529" s="263">
        <v>0</v>
      </c>
      <c r="H529" s="263">
        <v>0</v>
      </c>
      <c r="I529" s="263">
        <v>0</v>
      </c>
      <c r="J529" s="263">
        <v>0</v>
      </c>
      <c r="K529" s="263">
        <v>0</v>
      </c>
      <c r="L529" s="263">
        <v>0</v>
      </c>
      <c r="M529" s="263">
        <v>0</v>
      </c>
      <c r="N529" s="263">
        <v>0</v>
      </c>
      <c r="O529" s="263">
        <v>0</v>
      </c>
      <c r="P529" s="263">
        <v>0</v>
      </c>
      <c r="Q529" s="263">
        <v>0</v>
      </c>
      <c r="R529" s="263">
        <v>0</v>
      </c>
      <c r="S529" s="263">
        <v>1</v>
      </c>
      <c r="T529" s="265">
        <v>1</v>
      </c>
      <c r="U529" s="259">
        <f t="shared" si="26"/>
        <v>0</v>
      </c>
    </row>
    <row r="530" spans="1:21" x14ac:dyDescent="0.3">
      <c r="A530" s="247" t="str">
        <f t="shared" si="24"/>
        <v>20OJ02</v>
      </c>
      <c r="B530" s="248">
        <f t="shared" si="25"/>
        <v>2</v>
      </c>
      <c r="C530" s="263" t="s">
        <v>193</v>
      </c>
      <c r="D530" s="264" t="s">
        <v>177</v>
      </c>
      <c r="E530" s="263">
        <v>1</v>
      </c>
      <c r="F530" s="263">
        <v>0</v>
      </c>
      <c r="G530" s="263">
        <v>0</v>
      </c>
      <c r="H530" s="263">
        <v>1</v>
      </c>
      <c r="I530" s="263">
        <v>0</v>
      </c>
      <c r="J530" s="263">
        <v>0</v>
      </c>
      <c r="K530" s="263">
        <v>0</v>
      </c>
      <c r="L530" s="263">
        <v>0</v>
      </c>
      <c r="M530" s="263">
        <v>0</v>
      </c>
      <c r="N530" s="263">
        <v>0</v>
      </c>
      <c r="O530" s="263">
        <v>0</v>
      </c>
      <c r="P530" s="263">
        <v>0</v>
      </c>
      <c r="Q530" s="263">
        <v>0</v>
      </c>
      <c r="R530" s="263">
        <v>0</v>
      </c>
      <c r="S530" s="263">
        <v>0</v>
      </c>
      <c r="T530" s="265">
        <v>0</v>
      </c>
      <c r="U530" s="259">
        <f t="shared" si="26"/>
        <v>1</v>
      </c>
    </row>
    <row r="531" spans="1:21" x14ac:dyDescent="0.3">
      <c r="A531" s="247" t="str">
        <f t="shared" si="24"/>
        <v>20OJ03</v>
      </c>
      <c r="B531" s="248">
        <f t="shared" si="25"/>
        <v>3</v>
      </c>
      <c r="C531" s="266" t="s">
        <v>193</v>
      </c>
      <c r="D531" s="267" t="s">
        <v>182</v>
      </c>
      <c r="E531" s="266">
        <v>0</v>
      </c>
      <c r="F531" s="266">
        <v>0</v>
      </c>
      <c r="G531" s="266">
        <v>0</v>
      </c>
      <c r="H531" s="266">
        <v>0</v>
      </c>
      <c r="I531" s="266">
        <v>0</v>
      </c>
      <c r="J531" s="266">
        <v>0</v>
      </c>
      <c r="K531" s="266">
        <v>0</v>
      </c>
      <c r="L531" s="266">
        <v>0</v>
      </c>
      <c r="M531" s="266">
        <v>0</v>
      </c>
      <c r="N531" s="266">
        <v>0</v>
      </c>
      <c r="O531" s="266">
        <v>0</v>
      </c>
      <c r="P531" s="266">
        <v>0</v>
      </c>
      <c r="Q531" s="266">
        <v>0</v>
      </c>
      <c r="R531" s="266">
        <v>0</v>
      </c>
      <c r="S531" s="266">
        <v>0</v>
      </c>
      <c r="T531" s="268">
        <v>0</v>
      </c>
      <c r="U531" s="259">
        <f t="shared" si="26"/>
        <v>0</v>
      </c>
    </row>
    <row r="532" spans="1:21" x14ac:dyDescent="0.3">
      <c r="A532" s="247" t="str">
        <f t="shared" si="24"/>
        <v>20OJ04</v>
      </c>
      <c r="B532" s="248">
        <f t="shared" si="25"/>
        <v>4</v>
      </c>
      <c r="C532" s="263" t="s">
        <v>193</v>
      </c>
      <c r="D532" s="264" t="s">
        <v>190</v>
      </c>
      <c r="E532" s="263">
        <v>4</v>
      </c>
      <c r="F532" s="263">
        <v>0</v>
      </c>
      <c r="G532" s="263">
        <v>0</v>
      </c>
      <c r="H532" s="263">
        <v>4</v>
      </c>
      <c r="I532" s="263">
        <v>0</v>
      </c>
      <c r="J532" s="263">
        <v>0</v>
      </c>
      <c r="K532" s="263">
        <v>0</v>
      </c>
      <c r="L532" s="263">
        <v>0</v>
      </c>
      <c r="M532" s="263">
        <v>3</v>
      </c>
      <c r="N532" s="263">
        <v>0</v>
      </c>
      <c r="O532" s="263">
        <v>0</v>
      </c>
      <c r="P532" s="263">
        <v>3</v>
      </c>
      <c r="Q532" s="263">
        <v>0</v>
      </c>
      <c r="R532" s="263">
        <v>0</v>
      </c>
      <c r="S532" s="263">
        <v>0</v>
      </c>
      <c r="T532" s="265">
        <v>0</v>
      </c>
      <c r="U532" s="259">
        <f t="shared" si="26"/>
        <v>1</v>
      </c>
    </row>
    <row r="533" spans="1:21" x14ac:dyDescent="0.3">
      <c r="A533" s="247" t="str">
        <f t="shared" si="24"/>
        <v>20OJ05</v>
      </c>
      <c r="B533" s="248">
        <f t="shared" si="25"/>
        <v>5</v>
      </c>
      <c r="C533" s="263" t="s">
        <v>193</v>
      </c>
      <c r="D533" s="264" t="s">
        <v>210</v>
      </c>
      <c r="E533" s="263">
        <v>0</v>
      </c>
      <c r="F533" s="263">
        <v>0</v>
      </c>
      <c r="G533" s="263">
        <v>0</v>
      </c>
      <c r="H533" s="263">
        <v>0</v>
      </c>
      <c r="I533" s="263">
        <v>0</v>
      </c>
      <c r="J533" s="263">
        <v>0</v>
      </c>
      <c r="K533" s="263">
        <v>0</v>
      </c>
      <c r="L533" s="263">
        <v>0</v>
      </c>
      <c r="M533" s="263">
        <v>1</v>
      </c>
      <c r="N533" s="263">
        <v>0</v>
      </c>
      <c r="O533" s="263">
        <v>0</v>
      </c>
      <c r="P533" s="263">
        <v>1</v>
      </c>
      <c r="Q533" s="263">
        <v>0</v>
      </c>
      <c r="R533" s="263">
        <v>0</v>
      </c>
      <c r="S533" s="263">
        <v>0</v>
      </c>
      <c r="T533" s="265">
        <v>0</v>
      </c>
      <c r="U533" s="259">
        <f t="shared" si="26"/>
        <v>1</v>
      </c>
    </row>
    <row r="534" spans="1:21" x14ac:dyDescent="0.3">
      <c r="A534" s="247" t="str">
        <f t="shared" si="24"/>
        <v>20RI01</v>
      </c>
      <c r="B534" s="248">
        <f t="shared" si="25"/>
        <v>1</v>
      </c>
      <c r="C534" s="266" t="s">
        <v>296</v>
      </c>
      <c r="D534" s="267" t="s">
        <v>293</v>
      </c>
      <c r="E534" s="266">
        <v>3</v>
      </c>
      <c r="F534" s="266">
        <v>0</v>
      </c>
      <c r="G534" s="266">
        <v>0</v>
      </c>
      <c r="H534" s="266">
        <v>3</v>
      </c>
      <c r="I534" s="266">
        <v>0</v>
      </c>
      <c r="J534" s="266">
        <v>0</v>
      </c>
      <c r="K534" s="266">
        <v>0</v>
      </c>
      <c r="L534" s="266">
        <v>0</v>
      </c>
      <c r="M534" s="266">
        <v>0</v>
      </c>
      <c r="N534" s="266">
        <v>0</v>
      </c>
      <c r="O534" s="266">
        <v>0</v>
      </c>
      <c r="P534" s="266">
        <v>0</v>
      </c>
      <c r="Q534" s="266">
        <v>0</v>
      </c>
      <c r="R534" s="266">
        <v>0</v>
      </c>
      <c r="S534" s="266">
        <v>0</v>
      </c>
      <c r="T534" s="268">
        <v>0</v>
      </c>
      <c r="U534" s="259">
        <f t="shared" si="26"/>
        <v>1</v>
      </c>
    </row>
    <row r="535" spans="1:21" x14ac:dyDescent="0.3">
      <c r="A535" s="247" t="str">
        <f t="shared" si="24"/>
        <v>20RI02</v>
      </c>
      <c r="B535" s="248">
        <f t="shared" si="25"/>
        <v>2</v>
      </c>
      <c r="C535" s="266" t="s">
        <v>296</v>
      </c>
      <c r="D535" s="267" t="s">
        <v>329</v>
      </c>
      <c r="E535" s="266">
        <v>1</v>
      </c>
      <c r="F535" s="266">
        <v>0</v>
      </c>
      <c r="G535" s="266">
        <v>0</v>
      </c>
      <c r="H535" s="266">
        <v>1</v>
      </c>
      <c r="I535" s="266">
        <v>0</v>
      </c>
      <c r="J535" s="266">
        <v>0</v>
      </c>
      <c r="K535" s="266">
        <v>0</v>
      </c>
      <c r="L535" s="266">
        <v>0</v>
      </c>
      <c r="M535" s="266">
        <v>0</v>
      </c>
      <c r="N535" s="266">
        <v>0</v>
      </c>
      <c r="O535" s="266">
        <v>0</v>
      </c>
      <c r="P535" s="266">
        <v>0</v>
      </c>
      <c r="Q535" s="266">
        <v>0</v>
      </c>
      <c r="R535" s="266">
        <v>0</v>
      </c>
      <c r="S535" s="266">
        <v>0</v>
      </c>
      <c r="T535" s="268">
        <v>0</v>
      </c>
      <c r="U535" s="259">
        <f t="shared" si="26"/>
        <v>1</v>
      </c>
    </row>
    <row r="536" spans="1:21" x14ac:dyDescent="0.3">
      <c r="A536" s="247" t="str">
        <f t="shared" si="24"/>
        <v>20RJ01</v>
      </c>
      <c r="B536" s="248">
        <f t="shared" si="25"/>
        <v>1</v>
      </c>
      <c r="C536" s="263" t="s">
        <v>297</v>
      </c>
      <c r="D536" s="264" t="s">
        <v>293</v>
      </c>
      <c r="E536" s="263">
        <v>0</v>
      </c>
      <c r="F536" s="263">
        <v>0</v>
      </c>
      <c r="G536" s="263">
        <v>0</v>
      </c>
      <c r="H536" s="263">
        <v>0</v>
      </c>
      <c r="I536" s="263">
        <v>0</v>
      </c>
      <c r="J536" s="263">
        <v>0</v>
      </c>
      <c r="K536" s="263">
        <v>0</v>
      </c>
      <c r="L536" s="263">
        <v>0</v>
      </c>
      <c r="M536" s="263">
        <v>1</v>
      </c>
      <c r="N536" s="263">
        <v>0</v>
      </c>
      <c r="O536" s="263">
        <v>1</v>
      </c>
      <c r="P536" s="263">
        <v>2</v>
      </c>
      <c r="Q536" s="263">
        <v>0</v>
      </c>
      <c r="R536" s="263">
        <v>0</v>
      </c>
      <c r="S536" s="263">
        <v>0</v>
      </c>
      <c r="T536" s="265">
        <v>0</v>
      </c>
      <c r="U536" s="259">
        <f t="shared" si="26"/>
        <v>1</v>
      </c>
    </row>
    <row r="537" spans="1:21" x14ac:dyDescent="0.3">
      <c r="A537" s="247" t="str">
        <f t="shared" si="24"/>
        <v>20RL01</v>
      </c>
      <c r="B537" s="248">
        <f t="shared" si="25"/>
        <v>1</v>
      </c>
      <c r="C537" s="263" t="s">
        <v>292</v>
      </c>
      <c r="D537" s="264" t="s">
        <v>290</v>
      </c>
      <c r="E537" s="263">
        <v>0</v>
      </c>
      <c r="F537" s="263">
        <v>0</v>
      </c>
      <c r="G537" s="263">
        <v>0</v>
      </c>
      <c r="H537" s="263">
        <v>0</v>
      </c>
      <c r="I537" s="263">
        <v>0</v>
      </c>
      <c r="J537" s="263">
        <v>0</v>
      </c>
      <c r="K537" s="263">
        <v>0</v>
      </c>
      <c r="L537" s="263">
        <v>0</v>
      </c>
      <c r="M537" s="263">
        <v>0</v>
      </c>
      <c r="N537" s="263">
        <v>0</v>
      </c>
      <c r="O537" s="263">
        <v>0</v>
      </c>
      <c r="P537" s="263">
        <v>0</v>
      </c>
      <c r="Q537" s="263">
        <v>0</v>
      </c>
      <c r="R537" s="263">
        <v>0</v>
      </c>
      <c r="S537" s="263">
        <v>0</v>
      </c>
      <c r="T537" s="265">
        <v>0</v>
      </c>
      <c r="U537" s="259">
        <f t="shared" si="26"/>
        <v>0</v>
      </c>
    </row>
    <row r="538" spans="1:21" x14ac:dyDescent="0.3">
      <c r="A538" s="247" t="str">
        <f t="shared" si="24"/>
        <v>20RL02</v>
      </c>
      <c r="B538" s="248">
        <f t="shared" si="25"/>
        <v>2</v>
      </c>
      <c r="C538" s="266" t="s">
        <v>292</v>
      </c>
      <c r="D538" s="267" t="s">
        <v>293</v>
      </c>
      <c r="E538" s="266">
        <v>4</v>
      </c>
      <c r="F538" s="266">
        <v>0</v>
      </c>
      <c r="G538" s="266">
        <v>0</v>
      </c>
      <c r="H538" s="266">
        <v>4</v>
      </c>
      <c r="I538" s="266">
        <v>0</v>
      </c>
      <c r="J538" s="266">
        <v>0</v>
      </c>
      <c r="K538" s="266">
        <v>0</v>
      </c>
      <c r="L538" s="266">
        <v>0</v>
      </c>
      <c r="M538" s="266">
        <v>3</v>
      </c>
      <c r="N538" s="266">
        <v>0</v>
      </c>
      <c r="O538" s="266">
        <v>0</v>
      </c>
      <c r="P538" s="266">
        <v>3</v>
      </c>
      <c r="Q538" s="266">
        <v>1</v>
      </c>
      <c r="R538" s="266">
        <v>0</v>
      </c>
      <c r="S538" s="266">
        <v>0</v>
      </c>
      <c r="T538" s="268">
        <v>1</v>
      </c>
      <c r="U538" s="259">
        <f t="shared" si="26"/>
        <v>1</v>
      </c>
    </row>
    <row r="539" spans="1:21" x14ac:dyDescent="0.3">
      <c r="A539" s="247" t="str">
        <f t="shared" si="24"/>
        <v>20RT01</v>
      </c>
      <c r="B539" s="248">
        <f t="shared" si="25"/>
        <v>1</v>
      </c>
      <c r="C539" s="263" t="s">
        <v>299</v>
      </c>
      <c r="D539" s="264" t="s">
        <v>278</v>
      </c>
      <c r="E539" s="263">
        <v>0</v>
      </c>
      <c r="F539" s="263">
        <v>1</v>
      </c>
      <c r="G539" s="263">
        <v>0</v>
      </c>
      <c r="H539" s="263">
        <v>1</v>
      </c>
      <c r="I539" s="263">
        <v>0</v>
      </c>
      <c r="J539" s="263">
        <v>0</v>
      </c>
      <c r="K539" s="263">
        <v>0</v>
      </c>
      <c r="L539" s="263">
        <v>0</v>
      </c>
      <c r="M539" s="263">
        <v>0</v>
      </c>
      <c r="N539" s="263">
        <v>0</v>
      </c>
      <c r="O539" s="263">
        <v>0</v>
      </c>
      <c r="P539" s="263">
        <v>0</v>
      </c>
      <c r="Q539" s="263">
        <v>0</v>
      </c>
      <c r="R539" s="263">
        <v>0</v>
      </c>
      <c r="S539" s="263">
        <v>0</v>
      </c>
      <c r="T539" s="265">
        <v>0</v>
      </c>
      <c r="U539" s="259">
        <f t="shared" si="26"/>
        <v>1</v>
      </c>
    </row>
    <row r="540" spans="1:21" x14ac:dyDescent="0.3">
      <c r="A540" s="247" t="str">
        <f t="shared" si="24"/>
        <v>20RT02</v>
      </c>
      <c r="B540" s="248">
        <f t="shared" si="25"/>
        <v>2</v>
      </c>
      <c r="C540" s="266" t="s">
        <v>299</v>
      </c>
      <c r="D540" s="267" t="s">
        <v>290</v>
      </c>
      <c r="E540" s="266">
        <v>0</v>
      </c>
      <c r="F540" s="266">
        <v>0</v>
      </c>
      <c r="G540" s="266">
        <v>0</v>
      </c>
      <c r="H540" s="266">
        <v>0</v>
      </c>
      <c r="I540" s="266">
        <v>0</v>
      </c>
      <c r="J540" s="266">
        <v>0</v>
      </c>
      <c r="K540" s="266">
        <v>0</v>
      </c>
      <c r="L540" s="266">
        <v>0</v>
      </c>
      <c r="M540" s="266">
        <v>0</v>
      </c>
      <c r="N540" s="266">
        <v>0</v>
      </c>
      <c r="O540" s="266">
        <v>0</v>
      </c>
      <c r="P540" s="266">
        <v>0</v>
      </c>
      <c r="Q540" s="266">
        <v>0</v>
      </c>
      <c r="R540" s="266">
        <v>0</v>
      </c>
      <c r="S540" s="266">
        <v>0</v>
      </c>
      <c r="T540" s="268">
        <v>0</v>
      </c>
      <c r="U540" s="259">
        <f t="shared" si="26"/>
        <v>0</v>
      </c>
    </row>
    <row r="541" spans="1:21" x14ac:dyDescent="0.3">
      <c r="A541" s="247" t="str">
        <f t="shared" si="24"/>
        <v>20RT03</v>
      </c>
      <c r="B541" s="248">
        <f t="shared" si="25"/>
        <v>3</v>
      </c>
      <c r="C541" s="263" t="s">
        <v>299</v>
      </c>
      <c r="D541" s="264" t="s">
        <v>293</v>
      </c>
      <c r="E541" s="263">
        <v>3</v>
      </c>
      <c r="F541" s="263">
        <v>0</v>
      </c>
      <c r="G541" s="263">
        <v>0</v>
      </c>
      <c r="H541" s="263">
        <v>3</v>
      </c>
      <c r="I541" s="263">
        <v>0</v>
      </c>
      <c r="J541" s="263">
        <v>0</v>
      </c>
      <c r="K541" s="263">
        <v>0</v>
      </c>
      <c r="L541" s="263">
        <v>0</v>
      </c>
      <c r="M541" s="263">
        <v>2</v>
      </c>
      <c r="N541" s="263">
        <v>0</v>
      </c>
      <c r="O541" s="263">
        <v>0</v>
      </c>
      <c r="P541" s="263">
        <v>2</v>
      </c>
      <c r="Q541" s="263">
        <v>0</v>
      </c>
      <c r="R541" s="263">
        <v>0</v>
      </c>
      <c r="S541" s="263">
        <v>0</v>
      </c>
      <c r="T541" s="265">
        <v>0</v>
      </c>
      <c r="U541" s="259">
        <f t="shared" si="26"/>
        <v>1</v>
      </c>
    </row>
    <row r="542" spans="1:21" x14ac:dyDescent="0.3">
      <c r="A542" s="247" t="str">
        <f t="shared" si="24"/>
        <v>20RT04</v>
      </c>
      <c r="B542" s="248">
        <f t="shared" si="25"/>
        <v>4</v>
      </c>
      <c r="C542" s="263" t="s">
        <v>299</v>
      </c>
      <c r="D542" s="264" t="s">
        <v>329</v>
      </c>
      <c r="E542" s="263">
        <v>1</v>
      </c>
      <c r="F542" s="263">
        <v>0</v>
      </c>
      <c r="G542" s="263">
        <v>0</v>
      </c>
      <c r="H542" s="263">
        <v>1</v>
      </c>
      <c r="I542" s="263">
        <v>0</v>
      </c>
      <c r="J542" s="263">
        <v>0</v>
      </c>
      <c r="K542" s="263">
        <v>0</v>
      </c>
      <c r="L542" s="263">
        <v>0</v>
      </c>
      <c r="M542" s="263">
        <v>0</v>
      </c>
      <c r="N542" s="263">
        <v>0</v>
      </c>
      <c r="O542" s="263">
        <v>0</v>
      </c>
      <c r="P542" s="263">
        <v>0</v>
      </c>
      <c r="Q542" s="263">
        <v>0</v>
      </c>
      <c r="R542" s="263">
        <v>0</v>
      </c>
      <c r="S542" s="263">
        <v>0</v>
      </c>
      <c r="T542" s="265">
        <v>0</v>
      </c>
      <c r="U542" s="259">
        <f t="shared" si="26"/>
        <v>1</v>
      </c>
    </row>
    <row r="543" spans="1:21" x14ac:dyDescent="0.3">
      <c r="A543" s="247" t="str">
        <f t="shared" si="24"/>
        <v>20RX01</v>
      </c>
      <c r="B543" s="248">
        <f t="shared" si="25"/>
        <v>1</v>
      </c>
      <c r="C543" s="263" t="s">
        <v>285</v>
      </c>
      <c r="D543" s="264" t="s">
        <v>288</v>
      </c>
      <c r="E543" s="263">
        <v>0</v>
      </c>
      <c r="F543" s="263">
        <v>0</v>
      </c>
      <c r="G543" s="263">
        <v>0</v>
      </c>
      <c r="H543" s="263">
        <v>0</v>
      </c>
      <c r="I543" s="263">
        <v>0</v>
      </c>
      <c r="J543" s="263">
        <v>0</v>
      </c>
      <c r="K543" s="263">
        <v>0</v>
      </c>
      <c r="L543" s="263">
        <v>0</v>
      </c>
      <c r="M543" s="263">
        <v>0</v>
      </c>
      <c r="N543" s="263">
        <v>2</v>
      </c>
      <c r="O543" s="263">
        <v>0</v>
      </c>
      <c r="P543" s="263">
        <v>2</v>
      </c>
      <c r="Q543" s="263">
        <v>0</v>
      </c>
      <c r="R543" s="263">
        <v>0</v>
      </c>
      <c r="S543" s="263">
        <v>0</v>
      </c>
      <c r="T543" s="265">
        <v>0</v>
      </c>
      <c r="U543" s="259">
        <f t="shared" si="26"/>
        <v>1</v>
      </c>
    </row>
    <row r="544" spans="1:21" x14ac:dyDescent="0.3">
      <c r="A544" s="247" t="str">
        <f t="shared" si="24"/>
        <v>20RX02</v>
      </c>
      <c r="B544" s="248">
        <f t="shared" si="25"/>
        <v>2</v>
      </c>
      <c r="C544" s="266" t="s">
        <v>285</v>
      </c>
      <c r="D544" s="267" t="s">
        <v>293</v>
      </c>
      <c r="E544" s="266">
        <v>0</v>
      </c>
      <c r="F544" s="266">
        <v>1</v>
      </c>
      <c r="G544" s="266">
        <v>0</v>
      </c>
      <c r="H544" s="266">
        <v>1</v>
      </c>
      <c r="I544" s="266">
        <v>0</v>
      </c>
      <c r="J544" s="266">
        <v>1</v>
      </c>
      <c r="K544" s="266">
        <v>0</v>
      </c>
      <c r="L544" s="266">
        <v>1</v>
      </c>
      <c r="M544" s="266">
        <v>0</v>
      </c>
      <c r="N544" s="266">
        <v>0</v>
      </c>
      <c r="O544" s="266">
        <v>0</v>
      </c>
      <c r="P544" s="266">
        <v>0</v>
      </c>
      <c r="Q544" s="266">
        <v>0</v>
      </c>
      <c r="R544" s="266">
        <v>0</v>
      </c>
      <c r="S544" s="266">
        <v>1</v>
      </c>
      <c r="T544" s="268">
        <v>1</v>
      </c>
      <c r="U544" s="259">
        <f t="shared" si="26"/>
        <v>0</v>
      </c>
    </row>
    <row r="545" spans="1:21" x14ac:dyDescent="0.3">
      <c r="A545" s="247" t="str">
        <f t="shared" si="24"/>
        <v>20RX03</v>
      </c>
      <c r="B545" s="248">
        <f t="shared" si="25"/>
        <v>3</v>
      </c>
      <c r="C545" s="263" t="s">
        <v>285</v>
      </c>
      <c r="D545" s="264" t="s">
        <v>302</v>
      </c>
      <c r="E545" s="263">
        <v>0</v>
      </c>
      <c r="F545" s="263">
        <v>0</v>
      </c>
      <c r="G545" s="263">
        <v>1</v>
      </c>
      <c r="H545" s="263">
        <v>1</v>
      </c>
      <c r="I545" s="263">
        <v>0</v>
      </c>
      <c r="J545" s="263">
        <v>0</v>
      </c>
      <c r="K545" s="263">
        <v>0</v>
      </c>
      <c r="L545" s="263">
        <v>0</v>
      </c>
      <c r="M545" s="263">
        <v>0</v>
      </c>
      <c r="N545" s="263">
        <v>0</v>
      </c>
      <c r="O545" s="263">
        <v>0</v>
      </c>
      <c r="P545" s="263">
        <v>0</v>
      </c>
      <c r="Q545" s="263">
        <v>0</v>
      </c>
      <c r="R545" s="263">
        <v>0</v>
      </c>
      <c r="S545" s="263">
        <v>0</v>
      </c>
      <c r="T545" s="265">
        <v>0</v>
      </c>
      <c r="U545" s="259">
        <f t="shared" si="26"/>
        <v>1</v>
      </c>
    </row>
    <row r="546" spans="1:21" x14ac:dyDescent="0.3">
      <c r="A546" s="247" t="str">
        <f t="shared" si="24"/>
        <v>20RX04</v>
      </c>
      <c r="B546" s="248">
        <f t="shared" si="25"/>
        <v>4</v>
      </c>
      <c r="C546" s="263" t="s">
        <v>285</v>
      </c>
      <c r="D546" s="264" t="s">
        <v>314</v>
      </c>
      <c r="E546" s="263">
        <v>0</v>
      </c>
      <c r="F546" s="263">
        <v>1</v>
      </c>
      <c r="G546" s="263">
        <v>0</v>
      </c>
      <c r="H546" s="263">
        <v>1</v>
      </c>
      <c r="I546" s="263">
        <v>0</v>
      </c>
      <c r="J546" s="263">
        <v>0</v>
      </c>
      <c r="K546" s="263">
        <v>0</v>
      </c>
      <c r="L546" s="263">
        <v>0</v>
      </c>
      <c r="M546" s="263">
        <v>0</v>
      </c>
      <c r="N546" s="263">
        <v>0</v>
      </c>
      <c r="O546" s="263">
        <v>0</v>
      </c>
      <c r="P546" s="263">
        <v>0</v>
      </c>
      <c r="Q546" s="263">
        <v>0</v>
      </c>
      <c r="R546" s="263">
        <v>0</v>
      </c>
      <c r="S546" s="263">
        <v>0</v>
      </c>
      <c r="T546" s="265">
        <v>0</v>
      </c>
      <c r="U546" s="259">
        <f t="shared" si="26"/>
        <v>1</v>
      </c>
    </row>
    <row r="547" spans="1:21" x14ac:dyDescent="0.3">
      <c r="A547" s="247" t="str">
        <f t="shared" si="24"/>
        <v>20RX05</v>
      </c>
      <c r="B547" s="248">
        <f t="shared" si="25"/>
        <v>5</v>
      </c>
      <c r="C547" s="263" t="s">
        <v>285</v>
      </c>
      <c r="D547" s="264" t="s">
        <v>317</v>
      </c>
      <c r="E547" s="263">
        <v>0</v>
      </c>
      <c r="F547" s="263">
        <v>0</v>
      </c>
      <c r="G547" s="263">
        <v>0</v>
      </c>
      <c r="H547" s="263">
        <v>0</v>
      </c>
      <c r="I547" s="263">
        <v>0</v>
      </c>
      <c r="J547" s="263">
        <v>0</v>
      </c>
      <c r="K547" s="263">
        <v>0</v>
      </c>
      <c r="L547" s="263">
        <v>0</v>
      </c>
      <c r="M547" s="263">
        <v>0</v>
      </c>
      <c r="N547" s="263">
        <v>0</v>
      </c>
      <c r="O547" s="263">
        <v>0</v>
      </c>
      <c r="P547" s="263">
        <v>0</v>
      </c>
      <c r="Q547" s="263">
        <v>0</v>
      </c>
      <c r="R547" s="263">
        <v>0</v>
      </c>
      <c r="S547" s="263">
        <v>0</v>
      </c>
      <c r="T547" s="265">
        <v>0</v>
      </c>
      <c r="U547" s="259">
        <f t="shared" si="26"/>
        <v>0</v>
      </c>
    </row>
    <row r="548" spans="1:21" x14ac:dyDescent="0.3">
      <c r="A548" s="247" t="str">
        <f t="shared" si="24"/>
        <v>20VT01</v>
      </c>
      <c r="B548" s="248">
        <f t="shared" si="25"/>
        <v>1</v>
      </c>
      <c r="C548" s="266" t="s">
        <v>286</v>
      </c>
      <c r="D548" s="267" t="s">
        <v>97</v>
      </c>
      <c r="E548" s="266">
        <v>0</v>
      </c>
      <c r="F548" s="266">
        <v>0</v>
      </c>
      <c r="G548" s="266">
        <v>0</v>
      </c>
      <c r="H548" s="266">
        <v>0</v>
      </c>
      <c r="I548" s="266">
        <v>2</v>
      </c>
      <c r="J548" s="266">
        <v>0</v>
      </c>
      <c r="K548" s="266">
        <v>0</v>
      </c>
      <c r="L548" s="266">
        <v>2</v>
      </c>
      <c r="M548" s="266">
        <v>0</v>
      </c>
      <c r="N548" s="266">
        <v>0</v>
      </c>
      <c r="O548" s="266">
        <v>0</v>
      </c>
      <c r="P548" s="266">
        <v>0</v>
      </c>
      <c r="Q548" s="266">
        <v>1</v>
      </c>
      <c r="R548" s="266">
        <v>0</v>
      </c>
      <c r="S548" s="266">
        <v>0</v>
      </c>
      <c r="T548" s="268">
        <v>1</v>
      </c>
      <c r="U548" s="259">
        <f t="shared" si="26"/>
        <v>0</v>
      </c>
    </row>
    <row r="549" spans="1:21" x14ac:dyDescent="0.3">
      <c r="A549" s="247" t="str">
        <f t="shared" si="24"/>
        <v>20VT02</v>
      </c>
      <c r="B549" s="248">
        <f t="shared" si="25"/>
        <v>2</v>
      </c>
      <c r="C549" s="266" t="s">
        <v>286</v>
      </c>
      <c r="D549" s="267" t="s">
        <v>278</v>
      </c>
      <c r="E549" s="266">
        <v>1</v>
      </c>
      <c r="F549" s="266">
        <v>0</v>
      </c>
      <c r="G549" s="266">
        <v>0</v>
      </c>
      <c r="H549" s="266">
        <v>1</v>
      </c>
      <c r="I549" s="266">
        <v>0</v>
      </c>
      <c r="J549" s="266">
        <v>0</v>
      </c>
      <c r="K549" s="266">
        <v>0</v>
      </c>
      <c r="L549" s="266">
        <v>0</v>
      </c>
      <c r="M549" s="266">
        <v>0</v>
      </c>
      <c r="N549" s="266">
        <v>0</v>
      </c>
      <c r="O549" s="266">
        <v>0</v>
      </c>
      <c r="P549" s="266">
        <v>0</v>
      </c>
      <c r="Q549" s="266">
        <v>1</v>
      </c>
      <c r="R549" s="266">
        <v>0</v>
      </c>
      <c r="S549" s="266">
        <v>0</v>
      </c>
      <c r="T549" s="268">
        <v>1</v>
      </c>
      <c r="U549" s="259">
        <f t="shared" si="26"/>
        <v>0</v>
      </c>
    </row>
    <row r="550" spans="1:21" x14ac:dyDescent="0.3">
      <c r="A550" s="247" t="str">
        <f t="shared" si="24"/>
        <v>20VT03</v>
      </c>
      <c r="B550" s="248">
        <f t="shared" si="25"/>
        <v>3</v>
      </c>
      <c r="C550" s="263" t="s">
        <v>286</v>
      </c>
      <c r="D550" s="264" t="s">
        <v>290</v>
      </c>
      <c r="E550" s="263">
        <v>3</v>
      </c>
      <c r="F550" s="263">
        <v>0</v>
      </c>
      <c r="G550" s="263">
        <v>0</v>
      </c>
      <c r="H550" s="263">
        <v>3</v>
      </c>
      <c r="I550" s="263">
        <v>1</v>
      </c>
      <c r="J550" s="263">
        <v>0</v>
      </c>
      <c r="K550" s="263">
        <v>0</v>
      </c>
      <c r="L550" s="263">
        <v>1</v>
      </c>
      <c r="M550" s="263">
        <v>0</v>
      </c>
      <c r="N550" s="263">
        <v>0</v>
      </c>
      <c r="O550" s="263">
        <v>0</v>
      </c>
      <c r="P550" s="263">
        <v>0</v>
      </c>
      <c r="Q550" s="263">
        <v>0</v>
      </c>
      <c r="R550" s="263">
        <v>0</v>
      </c>
      <c r="S550" s="263">
        <v>0</v>
      </c>
      <c r="T550" s="265">
        <v>0</v>
      </c>
      <c r="U550" s="259">
        <f t="shared" si="26"/>
        <v>1</v>
      </c>
    </row>
    <row r="551" spans="1:21" x14ac:dyDescent="0.3">
      <c r="A551" s="247" t="str">
        <f t="shared" si="24"/>
        <v>20VT04</v>
      </c>
      <c r="B551" s="248">
        <f t="shared" si="25"/>
        <v>4</v>
      </c>
      <c r="C551" s="263" t="s">
        <v>286</v>
      </c>
      <c r="D551" s="264" t="s">
        <v>293</v>
      </c>
      <c r="E551" s="263">
        <v>22</v>
      </c>
      <c r="F551" s="263">
        <v>0</v>
      </c>
      <c r="G551" s="263">
        <v>0</v>
      </c>
      <c r="H551" s="263">
        <v>22</v>
      </c>
      <c r="I551" s="263">
        <v>5</v>
      </c>
      <c r="J551" s="263">
        <v>0</v>
      </c>
      <c r="K551" s="263">
        <v>0</v>
      </c>
      <c r="L551" s="263">
        <v>5</v>
      </c>
      <c r="M551" s="263">
        <v>4</v>
      </c>
      <c r="N551" s="263">
        <v>0</v>
      </c>
      <c r="O551" s="263">
        <v>0</v>
      </c>
      <c r="P551" s="263">
        <v>4</v>
      </c>
      <c r="Q551" s="263">
        <v>2</v>
      </c>
      <c r="R551" s="263">
        <v>0</v>
      </c>
      <c r="S551" s="263">
        <v>0</v>
      </c>
      <c r="T551" s="265">
        <v>2</v>
      </c>
      <c r="U551" s="259">
        <f t="shared" si="26"/>
        <v>1</v>
      </c>
    </row>
    <row r="552" spans="1:21" x14ac:dyDescent="0.3">
      <c r="A552" s="247" t="str">
        <f t="shared" si="24"/>
        <v>20VT05</v>
      </c>
      <c r="B552" s="248">
        <f t="shared" si="25"/>
        <v>5</v>
      </c>
      <c r="C552" s="266" t="s">
        <v>286</v>
      </c>
      <c r="D552" s="267" t="s">
        <v>300</v>
      </c>
      <c r="E552" s="266">
        <v>2</v>
      </c>
      <c r="F552" s="266">
        <v>0</v>
      </c>
      <c r="G552" s="266">
        <v>0</v>
      </c>
      <c r="H552" s="266">
        <v>2</v>
      </c>
      <c r="I552" s="266">
        <v>0</v>
      </c>
      <c r="J552" s="266">
        <v>0</v>
      </c>
      <c r="K552" s="266">
        <v>0</v>
      </c>
      <c r="L552" s="266">
        <v>0</v>
      </c>
      <c r="M552" s="266">
        <v>0</v>
      </c>
      <c r="N552" s="266">
        <v>0</v>
      </c>
      <c r="O552" s="266">
        <v>0</v>
      </c>
      <c r="P552" s="266">
        <v>0</v>
      </c>
      <c r="Q552" s="266">
        <v>0</v>
      </c>
      <c r="R552" s="266">
        <v>0</v>
      </c>
      <c r="S552" s="266">
        <v>0</v>
      </c>
      <c r="T552" s="268">
        <v>0</v>
      </c>
      <c r="U552" s="259">
        <f t="shared" si="26"/>
        <v>1</v>
      </c>
    </row>
    <row r="553" spans="1:21" x14ac:dyDescent="0.3">
      <c r="A553" s="247" t="str">
        <f t="shared" si="24"/>
        <v>20VT06</v>
      </c>
      <c r="B553" s="248">
        <f t="shared" si="25"/>
        <v>6</v>
      </c>
      <c r="C553" s="266" t="s">
        <v>286</v>
      </c>
      <c r="D553" s="267" t="s">
        <v>302</v>
      </c>
      <c r="E553" s="266">
        <v>1</v>
      </c>
      <c r="F553" s="266">
        <v>0</v>
      </c>
      <c r="G553" s="266">
        <v>0</v>
      </c>
      <c r="H553" s="266">
        <v>1</v>
      </c>
      <c r="I553" s="266">
        <v>0</v>
      </c>
      <c r="J553" s="266">
        <v>0</v>
      </c>
      <c r="K553" s="266">
        <v>0</v>
      </c>
      <c r="L553" s="266">
        <v>0</v>
      </c>
      <c r="M553" s="266">
        <v>0</v>
      </c>
      <c r="N553" s="266">
        <v>0</v>
      </c>
      <c r="O553" s="266">
        <v>0</v>
      </c>
      <c r="P553" s="266">
        <v>0</v>
      </c>
      <c r="Q553" s="266">
        <v>0</v>
      </c>
      <c r="R553" s="266">
        <v>0</v>
      </c>
      <c r="S553" s="266">
        <v>0</v>
      </c>
      <c r="T553" s="268">
        <v>0</v>
      </c>
      <c r="U553" s="259">
        <f t="shared" si="26"/>
        <v>1</v>
      </c>
    </row>
    <row r="554" spans="1:21" x14ac:dyDescent="0.3">
      <c r="A554" s="247" t="str">
        <f t="shared" si="24"/>
        <v>20VT07</v>
      </c>
      <c r="B554" s="248">
        <f t="shared" si="25"/>
        <v>7</v>
      </c>
      <c r="C554" s="266" t="s">
        <v>286</v>
      </c>
      <c r="D554" s="267" t="s">
        <v>312</v>
      </c>
      <c r="E554" s="266">
        <v>0</v>
      </c>
      <c r="F554" s="266">
        <v>0</v>
      </c>
      <c r="G554" s="266">
        <v>0</v>
      </c>
      <c r="H554" s="266">
        <v>0</v>
      </c>
      <c r="I554" s="266">
        <v>0</v>
      </c>
      <c r="J554" s="266">
        <v>0</v>
      </c>
      <c r="K554" s="266">
        <v>0</v>
      </c>
      <c r="L554" s="266">
        <v>0</v>
      </c>
      <c r="M554" s="266">
        <v>1</v>
      </c>
      <c r="N554" s="266">
        <v>0</v>
      </c>
      <c r="O554" s="266">
        <v>0</v>
      </c>
      <c r="P554" s="266">
        <v>1</v>
      </c>
      <c r="Q554" s="266">
        <v>0</v>
      </c>
      <c r="R554" s="266">
        <v>0</v>
      </c>
      <c r="S554" s="266">
        <v>0</v>
      </c>
      <c r="T554" s="268">
        <v>0</v>
      </c>
      <c r="U554" s="259">
        <f t="shared" si="26"/>
        <v>1</v>
      </c>
    </row>
    <row r="555" spans="1:21" x14ac:dyDescent="0.3">
      <c r="A555" s="247" t="str">
        <f t="shared" si="24"/>
        <v>20VT08</v>
      </c>
      <c r="B555" s="248">
        <f t="shared" si="25"/>
        <v>8</v>
      </c>
      <c r="C555" s="266" t="s">
        <v>286</v>
      </c>
      <c r="D555" s="267" t="s">
        <v>314</v>
      </c>
      <c r="E555" s="266">
        <v>13</v>
      </c>
      <c r="F555" s="266">
        <v>0</v>
      </c>
      <c r="G555" s="266">
        <v>0</v>
      </c>
      <c r="H555" s="266">
        <v>13</v>
      </c>
      <c r="I555" s="266">
        <v>8</v>
      </c>
      <c r="J555" s="266">
        <v>0</v>
      </c>
      <c r="K555" s="266">
        <v>0</v>
      </c>
      <c r="L555" s="266">
        <v>8</v>
      </c>
      <c r="M555" s="266">
        <v>2</v>
      </c>
      <c r="N555" s="266">
        <v>0</v>
      </c>
      <c r="O555" s="266">
        <v>0</v>
      </c>
      <c r="P555" s="266">
        <v>2</v>
      </c>
      <c r="Q555" s="266">
        <v>0</v>
      </c>
      <c r="R555" s="266">
        <v>0</v>
      </c>
      <c r="S555" s="266">
        <v>0</v>
      </c>
      <c r="T555" s="268">
        <v>0</v>
      </c>
      <c r="U555" s="259">
        <f t="shared" si="26"/>
        <v>1</v>
      </c>
    </row>
    <row r="556" spans="1:21" x14ac:dyDescent="0.3">
      <c r="A556" s="247" t="str">
        <f t="shared" si="24"/>
        <v>20VT09</v>
      </c>
      <c r="B556" s="248">
        <f t="shared" si="25"/>
        <v>9</v>
      </c>
      <c r="C556" s="266" t="s">
        <v>286</v>
      </c>
      <c r="D556" s="267" t="s">
        <v>329</v>
      </c>
      <c r="E556" s="266">
        <v>7</v>
      </c>
      <c r="F556" s="266">
        <v>0</v>
      </c>
      <c r="G556" s="266">
        <v>0</v>
      </c>
      <c r="H556" s="266">
        <v>7</v>
      </c>
      <c r="I556" s="266">
        <v>2</v>
      </c>
      <c r="J556" s="266">
        <v>0</v>
      </c>
      <c r="K556" s="266">
        <v>0</v>
      </c>
      <c r="L556" s="266">
        <v>2</v>
      </c>
      <c r="M556" s="266">
        <v>1</v>
      </c>
      <c r="N556" s="266">
        <v>0</v>
      </c>
      <c r="O556" s="266">
        <v>0</v>
      </c>
      <c r="P556" s="266">
        <v>1</v>
      </c>
      <c r="Q556" s="266">
        <v>0</v>
      </c>
      <c r="R556" s="266">
        <v>0</v>
      </c>
      <c r="S556" s="266">
        <v>0</v>
      </c>
      <c r="T556" s="268">
        <v>0</v>
      </c>
      <c r="U556" s="259">
        <f t="shared" si="26"/>
        <v>1</v>
      </c>
    </row>
    <row r="557" spans="1:21" x14ac:dyDescent="0.3">
      <c r="A557" s="247" t="str">
        <f t="shared" si="24"/>
        <v>20WV01</v>
      </c>
      <c r="B557" s="248">
        <f t="shared" si="25"/>
        <v>1</v>
      </c>
      <c r="C557" s="266" t="s">
        <v>263</v>
      </c>
      <c r="D557" s="267" t="s">
        <v>242</v>
      </c>
      <c r="E557" s="266">
        <v>0</v>
      </c>
      <c r="F557" s="266">
        <v>0</v>
      </c>
      <c r="G557" s="266">
        <v>0</v>
      </c>
      <c r="H557" s="266">
        <v>0</v>
      </c>
      <c r="I557" s="266">
        <v>0</v>
      </c>
      <c r="J557" s="266">
        <v>0</v>
      </c>
      <c r="K557" s="266">
        <v>0</v>
      </c>
      <c r="L557" s="266">
        <v>0</v>
      </c>
      <c r="M557" s="266">
        <v>0</v>
      </c>
      <c r="N557" s="266">
        <v>0</v>
      </c>
      <c r="O557" s="266">
        <v>0</v>
      </c>
      <c r="P557" s="266">
        <v>0</v>
      </c>
      <c r="Q557" s="266">
        <v>0</v>
      </c>
      <c r="R557" s="266">
        <v>0</v>
      </c>
      <c r="S557" s="266">
        <v>0</v>
      </c>
      <c r="T557" s="268">
        <v>0</v>
      </c>
      <c r="U557" s="259">
        <f t="shared" si="26"/>
        <v>0</v>
      </c>
    </row>
    <row r="558" spans="1:21" x14ac:dyDescent="0.3">
      <c r="A558" s="247" t="str">
        <f t="shared" si="24"/>
        <v>20WV02</v>
      </c>
      <c r="B558" s="248">
        <f t="shared" si="25"/>
        <v>2</v>
      </c>
      <c r="C558" s="263" t="s">
        <v>263</v>
      </c>
      <c r="D558" s="264" t="s">
        <v>255</v>
      </c>
      <c r="E558" s="263">
        <v>1</v>
      </c>
      <c r="F558" s="263">
        <v>0</v>
      </c>
      <c r="G558" s="263">
        <v>0</v>
      </c>
      <c r="H558" s="263">
        <v>1</v>
      </c>
      <c r="I558" s="263">
        <v>0</v>
      </c>
      <c r="J558" s="263">
        <v>0</v>
      </c>
      <c r="K558" s="263">
        <v>0</v>
      </c>
      <c r="L558" s="263">
        <v>0</v>
      </c>
      <c r="M558" s="263">
        <v>0</v>
      </c>
      <c r="N558" s="263">
        <v>0</v>
      </c>
      <c r="O558" s="263">
        <v>0</v>
      </c>
      <c r="P558" s="263">
        <v>0</v>
      </c>
      <c r="Q558" s="263">
        <v>0</v>
      </c>
      <c r="R558" s="263">
        <v>0</v>
      </c>
      <c r="S558" s="263">
        <v>0</v>
      </c>
      <c r="T558" s="265">
        <v>0</v>
      </c>
      <c r="U558" s="259">
        <f t="shared" si="26"/>
        <v>1</v>
      </c>
    </row>
    <row r="559" spans="1:21" x14ac:dyDescent="0.3">
      <c r="A559" s="247" t="str">
        <f t="shared" si="24"/>
        <v>20WV03</v>
      </c>
      <c r="B559" s="248">
        <f t="shared" si="25"/>
        <v>3</v>
      </c>
      <c r="C559" s="266" t="s">
        <v>263</v>
      </c>
      <c r="D559" s="267" t="s">
        <v>259</v>
      </c>
      <c r="E559" s="266">
        <v>0</v>
      </c>
      <c r="F559" s="266">
        <v>2</v>
      </c>
      <c r="G559" s="266">
        <v>0</v>
      </c>
      <c r="H559" s="266">
        <v>2</v>
      </c>
      <c r="I559" s="266">
        <v>0</v>
      </c>
      <c r="J559" s="266">
        <v>0</v>
      </c>
      <c r="K559" s="266">
        <v>0</v>
      </c>
      <c r="L559" s="266">
        <v>0</v>
      </c>
      <c r="M559" s="266">
        <v>0</v>
      </c>
      <c r="N559" s="266">
        <v>0</v>
      </c>
      <c r="O559" s="266">
        <v>0</v>
      </c>
      <c r="P559" s="266">
        <v>0</v>
      </c>
      <c r="Q559" s="266">
        <v>0</v>
      </c>
      <c r="R559" s="266">
        <v>0</v>
      </c>
      <c r="S559" s="266">
        <v>0</v>
      </c>
      <c r="T559" s="268">
        <v>0</v>
      </c>
      <c r="U559" s="259">
        <f t="shared" si="26"/>
        <v>1</v>
      </c>
    </row>
    <row r="560" spans="1:21" x14ac:dyDescent="0.3">
      <c r="A560" s="247" t="str">
        <f t="shared" si="24"/>
        <v>20WV04</v>
      </c>
      <c r="B560" s="248">
        <f t="shared" si="25"/>
        <v>4</v>
      </c>
      <c r="C560" s="266" t="s">
        <v>263</v>
      </c>
      <c r="D560" s="267" t="s">
        <v>262</v>
      </c>
      <c r="E560" s="266">
        <v>0</v>
      </c>
      <c r="F560" s="266">
        <v>2</v>
      </c>
      <c r="G560" s="266">
        <v>1</v>
      </c>
      <c r="H560" s="266">
        <v>3</v>
      </c>
      <c r="I560" s="266">
        <v>0</v>
      </c>
      <c r="J560" s="266">
        <v>0</v>
      </c>
      <c r="K560" s="266">
        <v>0</v>
      </c>
      <c r="L560" s="266">
        <v>0</v>
      </c>
      <c r="M560" s="266">
        <v>1</v>
      </c>
      <c r="N560" s="266">
        <v>2</v>
      </c>
      <c r="O560" s="266">
        <v>0</v>
      </c>
      <c r="P560" s="266">
        <v>3</v>
      </c>
      <c r="Q560" s="266">
        <v>0</v>
      </c>
      <c r="R560" s="266">
        <v>0</v>
      </c>
      <c r="S560" s="266">
        <v>0</v>
      </c>
      <c r="T560" s="268">
        <v>0</v>
      </c>
      <c r="U560" s="259">
        <f t="shared" si="26"/>
        <v>1</v>
      </c>
    </row>
    <row r="561" spans="1:21" x14ac:dyDescent="0.3">
      <c r="A561" s="247" t="str">
        <f t="shared" si="24"/>
        <v>20WV05</v>
      </c>
      <c r="B561" s="248">
        <f t="shared" si="25"/>
        <v>5</v>
      </c>
      <c r="C561" s="263" t="s">
        <v>263</v>
      </c>
      <c r="D561" s="264" t="s">
        <v>267</v>
      </c>
      <c r="E561" s="263">
        <v>0</v>
      </c>
      <c r="F561" s="263">
        <v>0</v>
      </c>
      <c r="G561" s="263">
        <v>0</v>
      </c>
      <c r="H561" s="263">
        <v>0</v>
      </c>
      <c r="I561" s="263">
        <v>0</v>
      </c>
      <c r="J561" s="263">
        <v>0</v>
      </c>
      <c r="K561" s="263">
        <v>0</v>
      </c>
      <c r="L561" s="263">
        <v>0</v>
      </c>
      <c r="M561" s="263">
        <v>0</v>
      </c>
      <c r="N561" s="263">
        <v>1</v>
      </c>
      <c r="O561" s="263">
        <v>0</v>
      </c>
      <c r="P561" s="263">
        <v>1</v>
      </c>
      <c r="Q561" s="263">
        <v>0</v>
      </c>
      <c r="R561" s="263">
        <v>0</v>
      </c>
      <c r="S561" s="263">
        <v>0</v>
      </c>
      <c r="T561" s="265">
        <v>0</v>
      </c>
      <c r="U561" s="259">
        <f t="shared" si="26"/>
        <v>1</v>
      </c>
    </row>
    <row r="562" spans="1:21" x14ac:dyDescent="0.3">
      <c r="A562" s="247" t="str">
        <f t="shared" si="24"/>
        <v>20XV01</v>
      </c>
      <c r="B562" s="248">
        <f t="shared" si="25"/>
        <v>1</v>
      </c>
      <c r="C562" s="263" t="s">
        <v>264</v>
      </c>
      <c r="D562" s="264" t="s">
        <v>262</v>
      </c>
      <c r="E562" s="263">
        <v>1</v>
      </c>
      <c r="F562" s="263">
        <v>1</v>
      </c>
      <c r="G562" s="263">
        <v>0</v>
      </c>
      <c r="H562" s="263">
        <v>2</v>
      </c>
      <c r="I562" s="263">
        <v>0</v>
      </c>
      <c r="J562" s="263">
        <v>0</v>
      </c>
      <c r="K562" s="263">
        <v>1</v>
      </c>
      <c r="L562" s="263">
        <v>1</v>
      </c>
      <c r="M562" s="263">
        <v>0</v>
      </c>
      <c r="N562" s="263">
        <v>0</v>
      </c>
      <c r="O562" s="263">
        <v>0</v>
      </c>
      <c r="P562" s="263">
        <v>0</v>
      </c>
      <c r="Q562" s="263">
        <v>0</v>
      </c>
      <c r="R562" s="263">
        <v>0</v>
      </c>
      <c r="S562" s="263">
        <v>0</v>
      </c>
      <c r="T562" s="265">
        <v>0</v>
      </c>
      <c r="U562" s="259">
        <f t="shared" si="26"/>
        <v>1</v>
      </c>
    </row>
    <row r="563" spans="1:21" x14ac:dyDescent="0.3">
      <c r="A563" s="247" t="str">
        <f t="shared" si="24"/>
        <v>20YC01</v>
      </c>
      <c r="B563" s="248">
        <f t="shared" si="25"/>
        <v>1</v>
      </c>
      <c r="C563" s="266" t="s">
        <v>254</v>
      </c>
      <c r="D563" s="267" t="s">
        <v>262</v>
      </c>
      <c r="E563" s="266">
        <v>3</v>
      </c>
      <c r="F563" s="266">
        <v>0</v>
      </c>
      <c r="G563" s="266">
        <v>1</v>
      </c>
      <c r="H563" s="266">
        <v>4</v>
      </c>
      <c r="I563" s="266">
        <v>0</v>
      </c>
      <c r="J563" s="266">
        <v>0</v>
      </c>
      <c r="K563" s="266">
        <v>0</v>
      </c>
      <c r="L563" s="266">
        <v>0</v>
      </c>
      <c r="M563" s="266">
        <v>5</v>
      </c>
      <c r="N563" s="266">
        <v>0</v>
      </c>
      <c r="O563" s="266">
        <v>0</v>
      </c>
      <c r="P563" s="266">
        <v>5</v>
      </c>
      <c r="Q563" s="266">
        <v>0</v>
      </c>
      <c r="R563" s="266">
        <v>0</v>
      </c>
      <c r="S563" s="266">
        <v>0</v>
      </c>
      <c r="T563" s="268">
        <v>0</v>
      </c>
      <c r="U563" s="259">
        <f t="shared" si="26"/>
        <v>1</v>
      </c>
    </row>
    <row r="564" spans="1:21" x14ac:dyDescent="0.3">
      <c r="A564" s="247" t="str">
        <f t="shared" si="24"/>
        <v>20YC02</v>
      </c>
      <c r="B564" s="248">
        <f t="shared" si="25"/>
        <v>2</v>
      </c>
      <c r="C564" s="266" t="s">
        <v>254</v>
      </c>
      <c r="D564" s="267" t="s">
        <v>267</v>
      </c>
      <c r="E564" s="266">
        <v>0</v>
      </c>
      <c r="F564" s="266">
        <v>0</v>
      </c>
      <c r="G564" s="266">
        <v>0</v>
      </c>
      <c r="H564" s="266">
        <v>0</v>
      </c>
      <c r="I564" s="266">
        <v>0</v>
      </c>
      <c r="J564" s="266">
        <v>0</v>
      </c>
      <c r="K564" s="266">
        <v>0</v>
      </c>
      <c r="L564" s="266">
        <v>0</v>
      </c>
      <c r="M564" s="266">
        <v>0</v>
      </c>
      <c r="N564" s="266">
        <v>0</v>
      </c>
      <c r="O564" s="266">
        <v>0</v>
      </c>
      <c r="P564" s="266">
        <v>0</v>
      </c>
      <c r="Q564" s="266">
        <v>0</v>
      </c>
      <c r="R564" s="266">
        <v>0</v>
      </c>
      <c r="S564" s="266">
        <v>0</v>
      </c>
      <c r="T564" s="268">
        <v>0</v>
      </c>
      <c r="U564" s="259">
        <f t="shared" si="26"/>
        <v>0</v>
      </c>
    </row>
    <row r="565" spans="1:21" x14ac:dyDescent="0.3">
      <c r="A565" s="247" t="str">
        <f t="shared" si="24"/>
        <v>20YD01</v>
      </c>
      <c r="B565" s="248">
        <f t="shared" si="25"/>
        <v>1</v>
      </c>
      <c r="C565" s="266" t="s">
        <v>265</v>
      </c>
      <c r="D565" s="267" t="s">
        <v>166</v>
      </c>
      <c r="E565" s="266">
        <v>0</v>
      </c>
      <c r="F565" s="266">
        <v>0</v>
      </c>
      <c r="G565" s="266">
        <v>0</v>
      </c>
      <c r="H565" s="266">
        <v>0</v>
      </c>
      <c r="I565" s="266">
        <v>0</v>
      </c>
      <c r="J565" s="266">
        <v>0</v>
      </c>
      <c r="K565" s="266">
        <v>0</v>
      </c>
      <c r="L565" s="266">
        <v>0</v>
      </c>
      <c r="M565" s="266">
        <v>0</v>
      </c>
      <c r="N565" s="266">
        <v>0</v>
      </c>
      <c r="O565" s="266">
        <v>0</v>
      </c>
      <c r="P565" s="266">
        <v>0</v>
      </c>
      <c r="Q565" s="266">
        <v>0</v>
      </c>
      <c r="R565" s="266">
        <v>0</v>
      </c>
      <c r="S565" s="266">
        <v>0</v>
      </c>
      <c r="T565" s="268">
        <v>0</v>
      </c>
      <c r="U565" s="259">
        <f t="shared" si="26"/>
        <v>0</v>
      </c>
    </row>
    <row r="566" spans="1:21" x14ac:dyDescent="0.3">
      <c r="A566" s="247" t="str">
        <f t="shared" si="24"/>
        <v>20YD02</v>
      </c>
      <c r="B566" s="248">
        <f t="shared" si="25"/>
        <v>2</v>
      </c>
      <c r="C566" s="263" t="s">
        <v>265</v>
      </c>
      <c r="D566" s="264" t="s">
        <v>262</v>
      </c>
      <c r="E566" s="263">
        <v>7</v>
      </c>
      <c r="F566" s="263">
        <v>2</v>
      </c>
      <c r="G566" s="263">
        <v>2</v>
      </c>
      <c r="H566" s="263">
        <v>11</v>
      </c>
      <c r="I566" s="263">
        <v>1</v>
      </c>
      <c r="J566" s="263">
        <v>0</v>
      </c>
      <c r="K566" s="263">
        <v>0</v>
      </c>
      <c r="L566" s="263">
        <v>1</v>
      </c>
      <c r="M566" s="263">
        <v>2</v>
      </c>
      <c r="N566" s="263">
        <v>0</v>
      </c>
      <c r="O566" s="263">
        <v>1</v>
      </c>
      <c r="P566" s="263">
        <v>3</v>
      </c>
      <c r="Q566" s="263">
        <v>0</v>
      </c>
      <c r="R566" s="263">
        <v>0</v>
      </c>
      <c r="S566" s="263">
        <v>1</v>
      </c>
      <c r="T566" s="265">
        <v>1</v>
      </c>
      <c r="U566" s="259">
        <f t="shared" si="26"/>
        <v>1</v>
      </c>
    </row>
    <row r="567" spans="1:21" x14ac:dyDescent="0.3">
      <c r="A567" s="247" t="str">
        <f t="shared" si="24"/>
        <v>20YD03</v>
      </c>
      <c r="B567" s="248">
        <f t="shared" si="25"/>
        <v>3</v>
      </c>
      <c r="C567" s="263" t="s">
        <v>265</v>
      </c>
      <c r="D567" s="264" t="s">
        <v>267</v>
      </c>
      <c r="E567" s="263">
        <v>0</v>
      </c>
      <c r="F567" s="263">
        <v>0</v>
      </c>
      <c r="G567" s="263">
        <v>0</v>
      </c>
      <c r="H567" s="263">
        <v>0</v>
      </c>
      <c r="I567" s="263">
        <v>0</v>
      </c>
      <c r="J567" s="263">
        <v>0</v>
      </c>
      <c r="K567" s="263">
        <v>0</v>
      </c>
      <c r="L567" s="263">
        <v>0</v>
      </c>
      <c r="M567" s="263">
        <v>3</v>
      </c>
      <c r="N567" s="263">
        <v>0</v>
      </c>
      <c r="O567" s="263">
        <v>0</v>
      </c>
      <c r="P567" s="263">
        <v>3</v>
      </c>
      <c r="Q567" s="263">
        <v>0</v>
      </c>
      <c r="R567" s="263">
        <v>0</v>
      </c>
      <c r="S567" s="263">
        <v>0</v>
      </c>
      <c r="T567" s="265">
        <v>0</v>
      </c>
      <c r="U567" s="259">
        <f t="shared" si="26"/>
        <v>1</v>
      </c>
    </row>
    <row r="568" spans="1:21" x14ac:dyDescent="0.3">
      <c r="A568" s="247" t="str">
        <f t="shared" si="24"/>
        <v>20YD04</v>
      </c>
      <c r="B568" s="248">
        <f t="shared" si="25"/>
        <v>4</v>
      </c>
      <c r="C568" s="263" t="s">
        <v>265</v>
      </c>
      <c r="D568" s="264" t="s">
        <v>271</v>
      </c>
      <c r="E568" s="263">
        <v>1</v>
      </c>
      <c r="F568" s="263">
        <v>0</v>
      </c>
      <c r="G568" s="263">
        <v>0</v>
      </c>
      <c r="H568" s="263">
        <v>1</v>
      </c>
      <c r="I568" s="263">
        <v>0</v>
      </c>
      <c r="J568" s="263">
        <v>0</v>
      </c>
      <c r="K568" s="263">
        <v>0</v>
      </c>
      <c r="L568" s="263">
        <v>0</v>
      </c>
      <c r="M568" s="263">
        <v>0</v>
      </c>
      <c r="N568" s="263">
        <v>0</v>
      </c>
      <c r="O568" s="263">
        <v>0</v>
      </c>
      <c r="P568" s="263">
        <v>0</v>
      </c>
      <c r="Q568" s="263">
        <v>0</v>
      </c>
      <c r="R568" s="263">
        <v>0</v>
      </c>
      <c r="S568" s="263">
        <v>0</v>
      </c>
      <c r="T568" s="265">
        <v>0</v>
      </c>
      <c r="U568" s="259">
        <f t="shared" si="26"/>
        <v>1</v>
      </c>
    </row>
    <row r="569" spans="1:21" x14ac:dyDescent="0.3">
      <c r="A569" s="247" t="str">
        <f t="shared" si="24"/>
        <v>20YN01</v>
      </c>
      <c r="B569" s="248">
        <f t="shared" si="25"/>
        <v>1</v>
      </c>
      <c r="C569" s="263" t="s">
        <v>234</v>
      </c>
      <c r="D569" s="264" t="s">
        <v>242</v>
      </c>
      <c r="E569" s="263">
        <v>0</v>
      </c>
      <c r="F569" s="263">
        <v>0</v>
      </c>
      <c r="G569" s="263">
        <v>0</v>
      </c>
      <c r="H569" s="263">
        <v>0</v>
      </c>
      <c r="I569" s="263">
        <v>0</v>
      </c>
      <c r="J569" s="263">
        <v>0</v>
      </c>
      <c r="K569" s="263">
        <v>0</v>
      </c>
      <c r="L569" s="263">
        <v>0</v>
      </c>
      <c r="M569" s="263">
        <v>0</v>
      </c>
      <c r="N569" s="263">
        <v>0</v>
      </c>
      <c r="O569" s="263">
        <v>0</v>
      </c>
      <c r="P569" s="263">
        <v>0</v>
      </c>
      <c r="Q569" s="263">
        <v>0</v>
      </c>
      <c r="R569" s="263">
        <v>0</v>
      </c>
      <c r="S569" s="263">
        <v>0</v>
      </c>
      <c r="T569" s="265">
        <v>0</v>
      </c>
      <c r="U569" s="259">
        <f t="shared" si="26"/>
        <v>0</v>
      </c>
    </row>
    <row r="570" spans="1:21" x14ac:dyDescent="0.3">
      <c r="A570" s="247" t="str">
        <f t="shared" si="24"/>
        <v>20YN02</v>
      </c>
      <c r="B570" s="248">
        <f t="shared" si="25"/>
        <v>2</v>
      </c>
      <c r="C570" s="263" t="s">
        <v>234</v>
      </c>
      <c r="D570" s="264" t="s">
        <v>259</v>
      </c>
      <c r="E570" s="263">
        <v>0</v>
      </c>
      <c r="F570" s="263">
        <v>1</v>
      </c>
      <c r="G570" s="263">
        <v>0</v>
      </c>
      <c r="H570" s="263">
        <v>1</v>
      </c>
      <c r="I570" s="263">
        <v>0</v>
      </c>
      <c r="J570" s="263">
        <v>0</v>
      </c>
      <c r="K570" s="263">
        <v>0</v>
      </c>
      <c r="L570" s="263">
        <v>0</v>
      </c>
      <c r="M570" s="263">
        <v>0</v>
      </c>
      <c r="N570" s="263">
        <v>0</v>
      </c>
      <c r="O570" s="263">
        <v>0</v>
      </c>
      <c r="P570" s="263">
        <v>0</v>
      </c>
      <c r="Q570" s="263">
        <v>0</v>
      </c>
      <c r="R570" s="263">
        <v>0</v>
      </c>
      <c r="S570" s="263">
        <v>0</v>
      </c>
      <c r="T570" s="265">
        <v>0</v>
      </c>
      <c r="U570" s="259">
        <f t="shared" si="26"/>
        <v>1</v>
      </c>
    </row>
    <row r="571" spans="1:21" x14ac:dyDescent="0.3">
      <c r="A571" s="247" t="str">
        <f t="shared" si="24"/>
        <v>20YN03</v>
      </c>
      <c r="B571" s="248">
        <f t="shared" si="25"/>
        <v>3</v>
      </c>
      <c r="C571" s="266" t="s">
        <v>234</v>
      </c>
      <c r="D571" s="267" t="s">
        <v>262</v>
      </c>
      <c r="E571" s="266">
        <v>1</v>
      </c>
      <c r="F571" s="266">
        <v>1</v>
      </c>
      <c r="G571" s="266">
        <v>0</v>
      </c>
      <c r="H571" s="266">
        <v>2</v>
      </c>
      <c r="I571" s="266">
        <v>0</v>
      </c>
      <c r="J571" s="266">
        <v>0</v>
      </c>
      <c r="K571" s="266">
        <v>0</v>
      </c>
      <c r="L571" s="266">
        <v>0</v>
      </c>
      <c r="M571" s="266">
        <v>0</v>
      </c>
      <c r="N571" s="266">
        <v>0</v>
      </c>
      <c r="O571" s="266">
        <v>0</v>
      </c>
      <c r="P571" s="266">
        <v>0</v>
      </c>
      <c r="Q571" s="266">
        <v>0</v>
      </c>
      <c r="R571" s="266">
        <v>0</v>
      </c>
      <c r="S571" s="266">
        <v>0</v>
      </c>
      <c r="T571" s="268">
        <v>0</v>
      </c>
      <c r="U571" s="259">
        <f t="shared" si="26"/>
        <v>1</v>
      </c>
    </row>
    <row r="572" spans="1:21" x14ac:dyDescent="0.3">
      <c r="A572" s="247" t="str">
        <f t="shared" si="24"/>
        <v>20YN04</v>
      </c>
      <c r="B572" s="248">
        <f t="shared" si="25"/>
        <v>4</v>
      </c>
      <c r="C572" s="266" t="s">
        <v>234</v>
      </c>
      <c r="D572" s="267" t="s">
        <v>267</v>
      </c>
      <c r="E572" s="266">
        <v>0</v>
      </c>
      <c r="F572" s="266">
        <v>0</v>
      </c>
      <c r="G572" s="266">
        <v>0</v>
      </c>
      <c r="H572" s="266">
        <v>0</v>
      </c>
      <c r="I572" s="266">
        <v>0</v>
      </c>
      <c r="J572" s="266">
        <v>0</v>
      </c>
      <c r="K572" s="266">
        <v>0</v>
      </c>
      <c r="L572" s="266">
        <v>0</v>
      </c>
      <c r="M572" s="266">
        <v>0</v>
      </c>
      <c r="N572" s="266">
        <v>0</v>
      </c>
      <c r="O572" s="266">
        <v>0</v>
      </c>
      <c r="P572" s="266">
        <v>0</v>
      </c>
      <c r="Q572" s="266">
        <v>1</v>
      </c>
      <c r="R572" s="266">
        <v>0</v>
      </c>
      <c r="S572" s="266">
        <v>0</v>
      </c>
      <c r="T572" s="268">
        <v>1</v>
      </c>
      <c r="U572" s="259">
        <f t="shared" si="26"/>
        <v>0</v>
      </c>
    </row>
    <row r="573" spans="1:21" x14ac:dyDescent="0.3">
      <c r="A573" s="247" t="str">
        <f t="shared" si="24"/>
        <v>20YN05</v>
      </c>
      <c r="B573" s="248">
        <f t="shared" si="25"/>
        <v>5</v>
      </c>
      <c r="C573" s="263" t="s">
        <v>234</v>
      </c>
      <c r="D573" s="264" t="s">
        <v>287</v>
      </c>
      <c r="E573" s="263">
        <v>0</v>
      </c>
      <c r="F573" s="263">
        <v>0</v>
      </c>
      <c r="G573" s="263">
        <v>0</v>
      </c>
      <c r="H573" s="263">
        <v>0</v>
      </c>
      <c r="I573" s="263">
        <v>0</v>
      </c>
      <c r="J573" s="263">
        <v>0</v>
      </c>
      <c r="K573" s="263">
        <v>0</v>
      </c>
      <c r="L573" s="263">
        <v>0</v>
      </c>
      <c r="M573" s="263">
        <v>0</v>
      </c>
      <c r="N573" s="263">
        <v>0</v>
      </c>
      <c r="O573" s="263">
        <v>0</v>
      </c>
      <c r="P573" s="263">
        <v>0</v>
      </c>
      <c r="Q573" s="263">
        <v>0</v>
      </c>
      <c r="R573" s="263">
        <v>0</v>
      </c>
      <c r="S573" s="263">
        <v>0</v>
      </c>
      <c r="T573" s="265">
        <v>0</v>
      </c>
      <c r="U573" s="259">
        <f t="shared" si="26"/>
        <v>0</v>
      </c>
    </row>
    <row r="574" spans="1:21" x14ac:dyDescent="0.3">
      <c r="A574" s="247" t="str">
        <f t="shared" si="24"/>
        <v>21GN01</v>
      </c>
      <c r="B574" s="248">
        <f t="shared" si="25"/>
        <v>1</v>
      </c>
      <c r="C574" s="266" t="s">
        <v>354</v>
      </c>
      <c r="D574" s="267" t="s">
        <v>228</v>
      </c>
      <c r="E574" s="266">
        <v>0</v>
      </c>
      <c r="F574" s="266">
        <v>0</v>
      </c>
      <c r="G574" s="266">
        <v>0</v>
      </c>
      <c r="H574" s="266">
        <v>0</v>
      </c>
      <c r="I574" s="266">
        <v>0</v>
      </c>
      <c r="J574" s="266">
        <v>0</v>
      </c>
      <c r="K574" s="266">
        <v>0</v>
      </c>
      <c r="L574" s="266">
        <v>0</v>
      </c>
      <c r="M574" s="266">
        <v>0</v>
      </c>
      <c r="N574" s="266">
        <v>0</v>
      </c>
      <c r="O574" s="266">
        <v>0</v>
      </c>
      <c r="P574" s="266">
        <v>0</v>
      </c>
      <c r="Q574" s="266">
        <v>0</v>
      </c>
      <c r="R574" s="266">
        <v>0</v>
      </c>
      <c r="S574" s="266">
        <v>0</v>
      </c>
      <c r="T574" s="268">
        <v>0</v>
      </c>
      <c r="U574" s="259">
        <f t="shared" si="26"/>
        <v>0</v>
      </c>
    </row>
    <row r="575" spans="1:21" x14ac:dyDescent="0.3">
      <c r="A575" s="247" t="str">
        <f t="shared" si="24"/>
        <v>21GN02</v>
      </c>
      <c r="B575" s="248">
        <f t="shared" si="25"/>
        <v>2</v>
      </c>
      <c r="C575" s="266" t="s">
        <v>354</v>
      </c>
      <c r="D575" s="267" t="s">
        <v>352</v>
      </c>
      <c r="E575" s="266">
        <v>5</v>
      </c>
      <c r="F575" s="266">
        <v>0</v>
      </c>
      <c r="G575" s="266">
        <v>0</v>
      </c>
      <c r="H575" s="266">
        <v>5</v>
      </c>
      <c r="I575" s="266">
        <v>1</v>
      </c>
      <c r="J575" s="266">
        <v>1</v>
      </c>
      <c r="K575" s="266">
        <v>0</v>
      </c>
      <c r="L575" s="266">
        <v>2</v>
      </c>
      <c r="M575" s="266">
        <v>3</v>
      </c>
      <c r="N575" s="266">
        <v>1</v>
      </c>
      <c r="O575" s="266">
        <v>1</v>
      </c>
      <c r="P575" s="266">
        <v>5</v>
      </c>
      <c r="Q575" s="266">
        <v>0</v>
      </c>
      <c r="R575" s="266">
        <v>0</v>
      </c>
      <c r="S575" s="266">
        <v>0</v>
      </c>
      <c r="T575" s="268">
        <v>0</v>
      </c>
      <c r="U575" s="259">
        <f t="shared" si="26"/>
        <v>1</v>
      </c>
    </row>
    <row r="576" spans="1:21" x14ac:dyDescent="0.3">
      <c r="A576" s="247" t="str">
        <f t="shared" si="24"/>
        <v>21GN03</v>
      </c>
      <c r="B576" s="248">
        <f t="shared" si="25"/>
        <v>3</v>
      </c>
      <c r="C576" s="263" t="s">
        <v>354</v>
      </c>
      <c r="D576" s="264" t="s">
        <v>355</v>
      </c>
      <c r="E576" s="263">
        <v>0</v>
      </c>
      <c r="F576" s="263">
        <v>0</v>
      </c>
      <c r="G576" s="263">
        <v>0</v>
      </c>
      <c r="H576" s="263">
        <v>0</v>
      </c>
      <c r="I576" s="263">
        <v>0</v>
      </c>
      <c r="J576" s="263">
        <v>0</v>
      </c>
      <c r="K576" s="263">
        <v>0</v>
      </c>
      <c r="L576" s="263">
        <v>0</v>
      </c>
      <c r="M576" s="263">
        <v>0</v>
      </c>
      <c r="N576" s="263">
        <v>0</v>
      </c>
      <c r="O576" s="263">
        <v>0</v>
      </c>
      <c r="P576" s="263">
        <v>0</v>
      </c>
      <c r="Q576" s="263">
        <v>0</v>
      </c>
      <c r="R576" s="263">
        <v>0</v>
      </c>
      <c r="S576" s="263">
        <v>0</v>
      </c>
      <c r="T576" s="265">
        <v>0</v>
      </c>
      <c r="U576" s="259">
        <f t="shared" si="26"/>
        <v>0</v>
      </c>
    </row>
    <row r="577" spans="1:21" x14ac:dyDescent="0.3">
      <c r="A577" s="247" t="str">
        <f t="shared" si="24"/>
        <v>21GN04</v>
      </c>
      <c r="B577" s="248">
        <f t="shared" si="25"/>
        <v>4</v>
      </c>
      <c r="C577" s="263" t="s">
        <v>354</v>
      </c>
      <c r="D577" s="264" t="s">
        <v>373</v>
      </c>
      <c r="E577" s="263">
        <v>1</v>
      </c>
      <c r="F577" s="263">
        <v>0</v>
      </c>
      <c r="G577" s="263">
        <v>0</v>
      </c>
      <c r="H577" s="263">
        <v>1</v>
      </c>
      <c r="I577" s="263">
        <v>0</v>
      </c>
      <c r="J577" s="263">
        <v>0</v>
      </c>
      <c r="K577" s="263">
        <v>0</v>
      </c>
      <c r="L577" s="263">
        <v>0</v>
      </c>
      <c r="M577" s="263">
        <v>0</v>
      </c>
      <c r="N577" s="263">
        <v>0</v>
      </c>
      <c r="O577" s="263">
        <v>0</v>
      </c>
      <c r="P577" s="263">
        <v>0</v>
      </c>
      <c r="Q577" s="263">
        <v>1</v>
      </c>
      <c r="R577" s="263">
        <v>0</v>
      </c>
      <c r="S577" s="263">
        <v>0</v>
      </c>
      <c r="T577" s="265">
        <v>1</v>
      </c>
      <c r="U577" s="259">
        <f t="shared" si="26"/>
        <v>0</v>
      </c>
    </row>
    <row r="578" spans="1:21" x14ac:dyDescent="0.3">
      <c r="A578" s="247" t="str">
        <f t="shared" si="24"/>
        <v>21IZ01</v>
      </c>
      <c r="B578" s="248">
        <f t="shared" si="25"/>
        <v>1</v>
      </c>
      <c r="C578" s="263" t="s">
        <v>205</v>
      </c>
      <c r="D578" s="264" t="s">
        <v>200</v>
      </c>
      <c r="E578" s="263">
        <v>2</v>
      </c>
      <c r="F578" s="263">
        <v>0</v>
      </c>
      <c r="G578" s="263">
        <v>0</v>
      </c>
      <c r="H578" s="263">
        <v>2</v>
      </c>
      <c r="I578" s="263">
        <v>0</v>
      </c>
      <c r="J578" s="263">
        <v>0</v>
      </c>
      <c r="K578" s="263">
        <v>0</v>
      </c>
      <c r="L578" s="263">
        <v>0</v>
      </c>
      <c r="M578" s="263">
        <v>2</v>
      </c>
      <c r="N578" s="263">
        <v>0</v>
      </c>
      <c r="O578" s="263">
        <v>0</v>
      </c>
      <c r="P578" s="263">
        <v>2</v>
      </c>
      <c r="Q578" s="263">
        <v>0</v>
      </c>
      <c r="R578" s="263">
        <v>0</v>
      </c>
      <c r="S578" s="263">
        <v>0</v>
      </c>
      <c r="T578" s="265">
        <v>0</v>
      </c>
      <c r="U578" s="259">
        <f t="shared" si="26"/>
        <v>1</v>
      </c>
    </row>
    <row r="579" spans="1:21" x14ac:dyDescent="0.3">
      <c r="A579" s="247" t="str">
        <f t="shared" si="24"/>
        <v>21IZ02</v>
      </c>
      <c r="B579" s="248">
        <f t="shared" si="25"/>
        <v>2</v>
      </c>
      <c r="C579" s="266" t="s">
        <v>205</v>
      </c>
      <c r="D579" s="267" t="s">
        <v>355</v>
      </c>
      <c r="E579" s="266">
        <v>6</v>
      </c>
      <c r="F579" s="266">
        <v>0</v>
      </c>
      <c r="G579" s="266">
        <v>0</v>
      </c>
      <c r="H579" s="266">
        <v>6</v>
      </c>
      <c r="I579" s="266">
        <v>0</v>
      </c>
      <c r="J579" s="266">
        <v>0</v>
      </c>
      <c r="K579" s="266">
        <v>0</v>
      </c>
      <c r="L579" s="266">
        <v>0</v>
      </c>
      <c r="M579" s="266">
        <v>0</v>
      </c>
      <c r="N579" s="266">
        <v>0</v>
      </c>
      <c r="O579" s="266">
        <v>0</v>
      </c>
      <c r="P579" s="266">
        <v>0</v>
      </c>
      <c r="Q579" s="266">
        <v>0</v>
      </c>
      <c r="R579" s="266">
        <v>0</v>
      </c>
      <c r="S579" s="266">
        <v>0</v>
      </c>
      <c r="T579" s="268">
        <v>0</v>
      </c>
      <c r="U579" s="259">
        <f t="shared" si="26"/>
        <v>1</v>
      </c>
    </row>
    <row r="580" spans="1:21" x14ac:dyDescent="0.3">
      <c r="A580" s="247" t="str">
        <f t="shared" si="24"/>
        <v>21IZ03</v>
      </c>
      <c r="B580" s="248">
        <f t="shared" si="25"/>
        <v>3</v>
      </c>
      <c r="C580" s="263" t="s">
        <v>205</v>
      </c>
      <c r="D580" s="264" t="s">
        <v>362</v>
      </c>
      <c r="E580" s="263">
        <v>0</v>
      </c>
      <c r="F580" s="263">
        <v>0</v>
      </c>
      <c r="G580" s="263">
        <v>0</v>
      </c>
      <c r="H580" s="263">
        <v>0</v>
      </c>
      <c r="I580" s="263">
        <v>0</v>
      </c>
      <c r="J580" s="263">
        <v>0</v>
      </c>
      <c r="K580" s="263">
        <v>0</v>
      </c>
      <c r="L580" s="263">
        <v>0</v>
      </c>
      <c r="M580" s="263">
        <v>0</v>
      </c>
      <c r="N580" s="263">
        <v>0</v>
      </c>
      <c r="O580" s="263">
        <v>0</v>
      </c>
      <c r="P580" s="263">
        <v>0</v>
      </c>
      <c r="Q580" s="263">
        <v>0</v>
      </c>
      <c r="R580" s="263">
        <v>0</v>
      </c>
      <c r="S580" s="263">
        <v>0</v>
      </c>
      <c r="T580" s="265">
        <v>0</v>
      </c>
      <c r="U580" s="259">
        <f t="shared" si="26"/>
        <v>0</v>
      </c>
    </row>
    <row r="581" spans="1:21" x14ac:dyDescent="0.3">
      <c r="A581" s="247" t="str">
        <f t="shared" si="24"/>
        <v>21IZ04</v>
      </c>
      <c r="B581" s="248">
        <f t="shared" si="25"/>
        <v>4</v>
      </c>
      <c r="C581" s="263" t="s">
        <v>205</v>
      </c>
      <c r="D581" s="264" t="s">
        <v>374</v>
      </c>
      <c r="E581" s="263">
        <v>0</v>
      </c>
      <c r="F581" s="263">
        <v>0</v>
      </c>
      <c r="G581" s="263">
        <v>0</v>
      </c>
      <c r="H581" s="263">
        <v>0</v>
      </c>
      <c r="I581" s="263">
        <v>0</v>
      </c>
      <c r="J581" s="263">
        <v>0</v>
      </c>
      <c r="K581" s="263">
        <v>0</v>
      </c>
      <c r="L581" s="263">
        <v>0</v>
      </c>
      <c r="M581" s="263">
        <v>0</v>
      </c>
      <c r="N581" s="263">
        <v>0</v>
      </c>
      <c r="O581" s="263">
        <v>0</v>
      </c>
      <c r="P581" s="263">
        <v>0</v>
      </c>
      <c r="Q581" s="263">
        <v>0</v>
      </c>
      <c r="R581" s="263">
        <v>0</v>
      </c>
      <c r="S581" s="263">
        <v>0</v>
      </c>
      <c r="T581" s="265">
        <v>0</v>
      </c>
      <c r="U581" s="259">
        <f t="shared" si="26"/>
        <v>0</v>
      </c>
    </row>
    <row r="582" spans="1:21" x14ac:dyDescent="0.3">
      <c r="A582" s="247" t="str">
        <f t="shared" si="24"/>
        <v>21SG01</v>
      </c>
      <c r="B582" s="248">
        <f t="shared" si="25"/>
        <v>1</v>
      </c>
      <c r="C582" s="263" t="s">
        <v>308</v>
      </c>
      <c r="D582" s="264" t="s">
        <v>386</v>
      </c>
      <c r="E582" s="263">
        <v>0</v>
      </c>
      <c r="F582" s="263">
        <v>0</v>
      </c>
      <c r="G582" s="263">
        <v>0</v>
      </c>
      <c r="H582" s="263">
        <v>0</v>
      </c>
      <c r="I582" s="263">
        <v>0</v>
      </c>
      <c r="J582" s="263">
        <v>0</v>
      </c>
      <c r="K582" s="263">
        <v>0</v>
      </c>
      <c r="L582" s="263">
        <v>0</v>
      </c>
      <c r="M582" s="263">
        <v>0</v>
      </c>
      <c r="N582" s="263">
        <v>0</v>
      </c>
      <c r="O582" s="263">
        <v>0</v>
      </c>
      <c r="P582" s="263">
        <v>0</v>
      </c>
      <c r="Q582" s="263">
        <v>0</v>
      </c>
      <c r="R582" s="263">
        <v>0</v>
      </c>
      <c r="S582" s="263">
        <v>0</v>
      </c>
      <c r="T582" s="265">
        <v>0</v>
      </c>
      <c r="U582" s="259">
        <f t="shared" si="26"/>
        <v>0</v>
      </c>
    </row>
    <row r="583" spans="1:21" x14ac:dyDescent="0.3">
      <c r="A583" s="247" t="str">
        <f t="shared" si="24"/>
        <v>21SG02</v>
      </c>
      <c r="B583" s="248">
        <f t="shared" si="25"/>
        <v>2</v>
      </c>
      <c r="C583" s="263" t="s">
        <v>308</v>
      </c>
      <c r="D583" s="264" t="s">
        <v>390</v>
      </c>
      <c r="E583" s="263">
        <v>3</v>
      </c>
      <c r="F583" s="263">
        <v>0</v>
      </c>
      <c r="G583" s="263">
        <v>0</v>
      </c>
      <c r="H583" s="263">
        <v>3</v>
      </c>
      <c r="I583" s="263">
        <v>0</v>
      </c>
      <c r="J583" s="263">
        <v>0</v>
      </c>
      <c r="K583" s="263">
        <v>0</v>
      </c>
      <c r="L583" s="263">
        <v>0</v>
      </c>
      <c r="M583" s="263">
        <v>2</v>
      </c>
      <c r="N583" s="263">
        <v>0</v>
      </c>
      <c r="O583" s="263">
        <v>0</v>
      </c>
      <c r="P583" s="263">
        <v>2</v>
      </c>
      <c r="Q583" s="263">
        <v>1</v>
      </c>
      <c r="R583" s="263">
        <v>0</v>
      </c>
      <c r="S583" s="263">
        <v>0</v>
      </c>
      <c r="T583" s="265">
        <v>1</v>
      </c>
      <c r="U583" s="259">
        <f t="shared" si="26"/>
        <v>1</v>
      </c>
    </row>
    <row r="584" spans="1:21" x14ac:dyDescent="0.3">
      <c r="A584" s="247" t="str">
        <f t="shared" si="24"/>
        <v>22ML01</v>
      </c>
      <c r="B584" s="248">
        <f t="shared" si="25"/>
        <v>1</v>
      </c>
      <c r="C584" s="266" t="s">
        <v>186</v>
      </c>
      <c r="D584" s="267" t="s">
        <v>177</v>
      </c>
      <c r="E584" s="266">
        <v>0</v>
      </c>
      <c r="F584" s="266">
        <v>0</v>
      </c>
      <c r="G584" s="266">
        <v>0</v>
      </c>
      <c r="H584" s="266">
        <v>0</v>
      </c>
      <c r="I584" s="266">
        <v>0</v>
      </c>
      <c r="J584" s="266">
        <v>0</v>
      </c>
      <c r="K584" s="266">
        <v>0</v>
      </c>
      <c r="L584" s="266">
        <v>0</v>
      </c>
      <c r="M584" s="266">
        <v>1</v>
      </c>
      <c r="N584" s="266">
        <v>0</v>
      </c>
      <c r="O584" s="266">
        <v>0</v>
      </c>
      <c r="P584" s="266">
        <v>1</v>
      </c>
      <c r="Q584" s="266">
        <v>0</v>
      </c>
      <c r="R584" s="266">
        <v>0</v>
      </c>
      <c r="S584" s="266">
        <v>0</v>
      </c>
      <c r="T584" s="268">
        <v>0</v>
      </c>
      <c r="U584" s="259">
        <f t="shared" si="26"/>
        <v>1</v>
      </c>
    </row>
    <row r="585" spans="1:21" x14ac:dyDescent="0.3">
      <c r="A585" s="247" t="str">
        <f t="shared" si="24"/>
        <v>22ML02</v>
      </c>
      <c r="B585" s="248">
        <f t="shared" si="25"/>
        <v>2</v>
      </c>
      <c r="C585" s="263" t="s">
        <v>186</v>
      </c>
      <c r="D585" s="264" t="s">
        <v>195</v>
      </c>
      <c r="E585" s="263">
        <v>0</v>
      </c>
      <c r="F585" s="263">
        <v>0</v>
      </c>
      <c r="G585" s="263">
        <v>0</v>
      </c>
      <c r="H585" s="263">
        <v>0</v>
      </c>
      <c r="I585" s="263">
        <v>0</v>
      </c>
      <c r="J585" s="263">
        <v>0</v>
      </c>
      <c r="K585" s="263">
        <v>0</v>
      </c>
      <c r="L585" s="263">
        <v>0</v>
      </c>
      <c r="M585" s="263">
        <v>0</v>
      </c>
      <c r="N585" s="263">
        <v>0</v>
      </c>
      <c r="O585" s="263">
        <v>0</v>
      </c>
      <c r="P585" s="263">
        <v>0</v>
      </c>
      <c r="Q585" s="263">
        <v>0</v>
      </c>
      <c r="R585" s="263">
        <v>0</v>
      </c>
      <c r="S585" s="263">
        <v>0</v>
      </c>
      <c r="T585" s="265">
        <v>0</v>
      </c>
      <c r="U585" s="259">
        <f t="shared" si="26"/>
        <v>0</v>
      </c>
    </row>
    <row r="586" spans="1:21" x14ac:dyDescent="0.3">
      <c r="A586" s="247" t="str">
        <f t="shared" si="24"/>
        <v>22NX01</v>
      </c>
      <c r="B586" s="248">
        <f t="shared" si="25"/>
        <v>1</v>
      </c>
      <c r="C586" s="266" t="s">
        <v>214</v>
      </c>
      <c r="D586" s="267" t="s">
        <v>213</v>
      </c>
      <c r="E586" s="266">
        <v>6</v>
      </c>
      <c r="F586" s="266">
        <v>0</v>
      </c>
      <c r="G586" s="266">
        <v>1</v>
      </c>
      <c r="H586" s="266">
        <v>7</v>
      </c>
      <c r="I586" s="266">
        <v>0</v>
      </c>
      <c r="J586" s="266">
        <v>0</v>
      </c>
      <c r="K586" s="266">
        <v>0</v>
      </c>
      <c r="L586" s="266">
        <v>0</v>
      </c>
      <c r="M586" s="266">
        <v>0</v>
      </c>
      <c r="N586" s="266">
        <v>0</v>
      </c>
      <c r="O586" s="266">
        <v>0</v>
      </c>
      <c r="P586" s="266">
        <v>0</v>
      </c>
      <c r="Q586" s="266">
        <v>0</v>
      </c>
      <c r="R586" s="266">
        <v>0</v>
      </c>
      <c r="S586" s="266">
        <v>0</v>
      </c>
      <c r="T586" s="268">
        <v>0</v>
      </c>
      <c r="U586" s="259">
        <f t="shared" si="26"/>
        <v>1</v>
      </c>
    </row>
    <row r="587" spans="1:21" x14ac:dyDescent="0.3">
      <c r="A587" s="247" t="str">
        <f t="shared" ref="A587:A650" si="27">C587&amp;IF(B587&lt;10,"0","")&amp;B587</f>
        <v>22OH01</v>
      </c>
      <c r="B587" s="248">
        <f t="shared" ref="B587:B650" si="28">IF(C587=C586,B586+1,1)</f>
        <v>1</v>
      </c>
      <c r="C587" s="266" t="s">
        <v>378</v>
      </c>
      <c r="D587" s="267" t="s">
        <v>374</v>
      </c>
      <c r="E587" s="266">
        <v>4</v>
      </c>
      <c r="F587" s="266">
        <v>0</v>
      </c>
      <c r="G587" s="266">
        <v>0</v>
      </c>
      <c r="H587" s="266">
        <v>4</v>
      </c>
      <c r="I587" s="266">
        <v>0</v>
      </c>
      <c r="J587" s="266">
        <v>0</v>
      </c>
      <c r="K587" s="266">
        <v>0</v>
      </c>
      <c r="L587" s="266">
        <v>0</v>
      </c>
      <c r="M587" s="266">
        <v>6</v>
      </c>
      <c r="N587" s="266">
        <v>3</v>
      </c>
      <c r="O587" s="266">
        <v>0</v>
      </c>
      <c r="P587" s="266">
        <v>9</v>
      </c>
      <c r="Q587" s="266">
        <v>0</v>
      </c>
      <c r="R587" s="266">
        <v>0</v>
      </c>
      <c r="S587" s="266">
        <v>0</v>
      </c>
      <c r="T587" s="268">
        <v>0</v>
      </c>
      <c r="U587" s="259">
        <f t="shared" ref="U587:U650" si="29">IF((H587+P587)&gt;(L587+T587),1,0)</f>
        <v>1</v>
      </c>
    </row>
    <row r="588" spans="1:21" x14ac:dyDescent="0.3">
      <c r="A588" s="247" t="str">
        <f t="shared" si="27"/>
        <v>23FA01</v>
      </c>
      <c r="B588" s="248">
        <f t="shared" si="28"/>
        <v>1</v>
      </c>
      <c r="C588" s="263" t="s">
        <v>168</v>
      </c>
      <c r="D588" s="264" t="s">
        <v>231</v>
      </c>
      <c r="E588" s="263">
        <v>1</v>
      </c>
      <c r="F588" s="263">
        <v>0</v>
      </c>
      <c r="G588" s="263">
        <v>1</v>
      </c>
      <c r="H588" s="263">
        <v>2</v>
      </c>
      <c r="I588" s="263">
        <v>0</v>
      </c>
      <c r="J588" s="263">
        <v>0</v>
      </c>
      <c r="K588" s="263">
        <v>0</v>
      </c>
      <c r="L588" s="263">
        <v>0</v>
      </c>
      <c r="M588" s="263">
        <v>0</v>
      </c>
      <c r="N588" s="263">
        <v>0</v>
      </c>
      <c r="O588" s="263">
        <v>0</v>
      </c>
      <c r="P588" s="263">
        <v>0</v>
      </c>
      <c r="Q588" s="263">
        <v>0</v>
      </c>
      <c r="R588" s="263">
        <v>0</v>
      </c>
      <c r="S588" s="263">
        <v>0</v>
      </c>
      <c r="T588" s="265">
        <v>0</v>
      </c>
      <c r="U588" s="259">
        <f t="shared" si="29"/>
        <v>1</v>
      </c>
    </row>
    <row r="589" spans="1:21" x14ac:dyDescent="0.3">
      <c r="A589" s="247" t="str">
        <f t="shared" si="27"/>
        <v>23FA02</v>
      </c>
      <c r="B589" s="248">
        <f t="shared" si="28"/>
        <v>2</v>
      </c>
      <c r="C589" s="266" t="s">
        <v>168</v>
      </c>
      <c r="D589" s="267" t="s">
        <v>255</v>
      </c>
      <c r="E589" s="266">
        <v>0</v>
      </c>
      <c r="F589" s="266">
        <v>0</v>
      </c>
      <c r="G589" s="266">
        <v>0</v>
      </c>
      <c r="H589" s="266">
        <v>0</v>
      </c>
      <c r="I589" s="266">
        <v>0</v>
      </c>
      <c r="J589" s="266">
        <v>0</v>
      </c>
      <c r="K589" s="266">
        <v>0</v>
      </c>
      <c r="L589" s="266">
        <v>0</v>
      </c>
      <c r="M589" s="266">
        <v>0</v>
      </c>
      <c r="N589" s="266">
        <v>0</v>
      </c>
      <c r="O589" s="266">
        <v>0</v>
      </c>
      <c r="P589" s="266">
        <v>0</v>
      </c>
      <c r="Q589" s="266">
        <v>1</v>
      </c>
      <c r="R589" s="266">
        <v>0</v>
      </c>
      <c r="S589" s="266">
        <v>0</v>
      </c>
      <c r="T589" s="268">
        <v>1</v>
      </c>
      <c r="U589" s="259">
        <f t="shared" si="29"/>
        <v>0</v>
      </c>
    </row>
    <row r="590" spans="1:21" x14ac:dyDescent="0.3">
      <c r="A590" s="247" t="str">
        <f t="shared" si="27"/>
        <v>23FA03</v>
      </c>
      <c r="B590" s="248">
        <f t="shared" si="28"/>
        <v>3</v>
      </c>
      <c r="C590" s="263" t="s">
        <v>168</v>
      </c>
      <c r="D590" s="264" t="s">
        <v>262</v>
      </c>
      <c r="E590" s="263">
        <v>1</v>
      </c>
      <c r="F590" s="263">
        <v>0</v>
      </c>
      <c r="G590" s="263">
        <v>0</v>
      </c>
      <c r="H590" s="263">
        <v>1</v>
      </c>
      <c r="I590" s="263">
        <v>0</v>
      </c>
      <c r="J590" s="263">
        <v>0</v>
      </c>
      <c r="K590" s="263">
        <v>0</v>
      </c>
      <c r="L590" s="263">
        <v>0</v>
      </c>
      <c r="M590" s="263">
        <v>3</v>
      </c>
      <c r="N590" s="263">
        <v>1</v>
      </c>
      <c r="O590" s="263">
        <v>0</v>
      </c>
      <c r="P590" s="263">
        <v>4</v>
      </c>
      <c r="Q590" s="263">
        <v>0</v>
      </c>
      <c r="R590" s="263">
        <v>0</v>
      </c>
      <c r="S590" s="263">
        <v>0</v>
      </c>
      <c r="T590" s="265">
        <v>0</v>
      </c>
      <c r="U590" s="259">
        <f t="shared" si="29"/>
        <v>1</v>
      </c>
    </row>
    <row r="591" spans="1:21" x14ac:dyDescent="0.3">
      <c r="A591" s="247" t="str">
        <f t="shared" si="27"/>
        <v>23FA04</v>
      </c>
      <c r="B591" s="248">
        <f t="shared" si="28"/>
        <v>4</v>
      </c>
      <c r="C591" s="263" t="s">
        <v>168</v>
      </c>
      <c r="D591" s="264" t="s">
        <v>267</v>
      </c>
      <c r="E591" s="263">
        <v>0</v>
      </c>
      <c r="F591" s="263">
        <v>0</v>
      </c>
      <c r="G591" s="263">
        <v>0</v>
      </c>
      <c r="H591" s="263">
        <v>0</v>
      </c>
      <c r="I591" s="263">
        <v>0</v>
      </c>
      <c r="J591" s="263">
        <v>0</v>
      </c>
      <c r="K591" s="263">
        <v>0</v>
      </c>
      <c r="L591" s="263">
        <v>0</v>
      </c>
      <c r="M591" s="263">
        <v>2</v>
      </c>
      <c r="N591" s="263">
        <v>0</v>
      </c>
      <c r="O591" s="263">
        <v>0</v>
      </c>
      <c r="P591" s="263">
        <v>2</v>
      </c>
      <c r="Q591" s="263">
        <v>0</v>
      </c>
      <c r="R591" s="263">
        <v>0</v>
      </c>
      <c r="S591" s="263">
        <v>0</v>
      </c>
      <c r="T591" s="265">
        <v>0</v>
      </c>
      <c r="U591" s="259">
        <f t="shared" si="29"/>
        <v>1</v>
      </c>
    </row>
    <row r="592" spans="1:21" x14ac:dyDescent="0.3">
      <c r="A592" s="247" t="str">
        <f t="shared" si="27"/>
        <v>23FA05</v>
      </c>
      <c r="B592" s="248">
        <f t="shared" si="28"/>
        <v>5</v>
      </c>
      <c r="C592" s="266" t="s">
        <v>168</v>
      </c>
      <c r="D592" s="267" t="s">
        <v>271</v>
      </c>
      <c r="E592" s="266">
        <v>3</v>
      </c>
      <c r="F592" s="266">
        <v>0</v>
      </c>
      <c r="G592" s="266">
        <v>0</v>
      </c>
      <c r="H592" s="266">
        <v>3</v>
      </c>
      <c r="I592" s="266">
        <v>1</v>
      </c>
      <c r="J592" s="266">
        <v>0</v>
      </c>
      <c r="K592" s="266">
        <v>0</v>
      </c>
      <c r="L592" s="266">
        <v>1</v>
      </c>
      <c r="M592" s="266">
        <v>4</v>
      </c>
      <c r="N592" s="266">
        <v>0</v>
      </c>
      <c r="O592" s="266">
        <v>0</v>
      </c>
      <c r="P592" s="266">
        <v>4</v>
      </c>
      <c r="Q592" s="266">
        <v>0</v>
      </c>
      <c r="R592" s="266">
        <v>0</v>
      </c>
      <c r="S592" s="266">
        <v>0</v>
      </c>
      <c r="T592" s="268">
        <v>0</v>
      </c>
      <c r="U592" s="259">
        <f t="shared" si="29"/>
        <v>1</v>
      </c>
    </row>
    <row r="593" spans="1:21" x14ac:dyDescent="0.3">
      <c r="A593" s="247" t="str">
        <f t="shared" si="27"/>
        <v>23FA06</v>
      </c>
      <c r="B593" s="248">
        <f t="shared" si="28"/>
        <v>6</v>
      </c>
      <c r="C593" s="266" t="s">
        <v>168</v>
      </c>
      <c r="D593" s="267" t="s">
        <v>287</v>
      </c>
      <c r="E593" s="266">
        <v>0</v>
      </c>
      <c r="F593" s="266">
        <v>0</v>
      </c>
      <c r="G593" s="266">
        <v>0</v>
      </c>
      <c r="H593" s="266">
        <v>0</v>
      </c>
      <c r="I593" s="266">
        <v>0</v>
      </c>
      <c r="J593" s="266">
        <v>0</v>
      </c>
      <c r="K593" s="266">
        <v>0</v>
      </c>
      <c r="L593" s="266">
        <v>0</v>
      </c>
      <c r="M593" s="266">
        <v>0</v>
      </c>
      <c r="N593" s="266">
        <v>0</v>
      </c>
      <c r="O593" s="266">
        <v>0</v>
      </c>
      <c r="P593" s="266">
        <v>0</v>
      </c>
      <c r="Q593" s="266">
        <v>0</v>
      </c>
      <c r="R593" s="266">
        <v>0</v>
      </c>
      <c r="S593" s="266">
        <v>0</v>
      </c>
      <c r="T593" s="268">
        <v>0</v>
      </c>
      <c r="U593" s="259">
        <f t="shared" si="29"/>
        <v>0</v>
      </c>
    </row>
    <row r="594" spans="1:21" x14ac:dyDescent="0.3">
      <c r="A594" s="247" t="str">
        <f t="shared" si="27"/>
        <v>23GL01</v>
      </c>
      <c r="B594" s="248">
        <f t="shared" si="28"/>
        <v>1</v>
      </c>
      <c r="C594" s="263" t="s">
        <v>169</v>
      </c>
      <c r="D594" s="264" t="s">
        <v>213</v>
      </c>
      <c r="E594" s="263">
        <v>0</v>
      </c>
      <c r="F594" s="263">
        <v>0</v>
      </c>
      <c r="G594" s="263">
        <v>0</v>
      </c>
      <c r="H594" s="263">
        <v>0</v>
      </c>
      <c r="I594" s="263">
        <v>0</v>
      </c>
      <c r="J594" s="263">
        <v>0</v>
      </c>
      <c r="K594" s="263">
        <v>0</v>
      </c>
      <c r="L594" s="263">
        <v>0</v>
      </c>
      <c r="M594" s="263">
        <v>1</v>
      </c>
      <c r="N594" s="263">
        <v>0</v>
      </c>
      <c r="O594" s="263">
        <v>0</v>
      </c>
      <c r="P594" s="263">
        <v>1</v>
      </c>
      <c r="Q594" s="263">
        <v>0</v>
      </c>
      <c r="R594" s="263">
        <v>0</v>
      </c>
      <c r="S594" s="263">
        <v>0</v>
      </c>
      <c r="T594" s="265">
        <v>0</v>
      </c>
      <c r="U594" s="259">
        <f t="shared" si="29"/>
        <v>1</v>
      </c>
    </row>
    <row r="595" spans="1:21" x14ac:dyDescent="0.3">
      <c r="A595" s="247" t="str">
        <f t="shared" si="27"/>
        <v>23GL02</v>
      </c>
      <c r="B595" s="248">
        <f t="shared" si="28"/>
        <v>2</v>
      </c>
      <c r="C595" s="266" t="s">
        <v>169</v>
      </c>
      <c r="D595" s="267" t="s">
        <v>215</v>
      </c>
      <c r="E595" s="266">
        <v>2</v>
      </c>
      <c r="F595" s="266">
        <v>0</v>
      </c>
      <c r="G595" s="266">
        <v>0</v>
      </c>
      <c r="H595" s="266">
        <v>2</v>
      </c>
      <c r="I595" s="266">
        <v>0</v>
      </c>
      <c r="J595" s="266">
        <v>0</v>
      </c>
      <c r="K595" s="266">
        <v>0</v>
      </c>
      <c r="L595" s="266">
        <v>0</v>
      </c>
      <c r="M595" s="266">
        <v>1</v>
      </c>
      <c r="N595" s="266">
        <v>1</v>
      </c>
      <c r="O595" s="266">
        <v>0</v>
      </c>
      <c r="P595" s="266">
        <v>2</v>
      </c>
      <c r="Q595" s="266">
        <v>0</v>
      </c>
      <c r="R595" s="266">
        <v>0</v>
      </c>
      <c r="S595" s="266">
        <v>0</v>
      </c>
      <c r="T595" s="268">
        <v>0</v>
      </c>
      <c r="U595" s="259">
        <f t="shared" si="29"/>
        <v>1</v>
      </c>
    </row>
    <row r="596" spans="1:21" x14ac:dyDescent="0.3">
      <c r="A596" s="247" t="str">
        <f t="shared" si="27"/>
        <v>23GL03</v>
      </c>
      <c r="B596" s="248">
        <f t="shared" si="28"/>
        <v>3</v>
      </c>
      <c r="C596" s="266" t="s">
        <v>169</v>
      </c>
      <c r="D596" s="267" t="s">
        <v>222</v>
      </c>
      <c r="E596" s="266">
        <v>1</v>
      </c>
      <c r="F596" s="266">
        <v>0</v>
      </c>
      <c r="G596" s="266">
        <v>0</v>
      </c>
      <c r="H596" s="266">
        <v>1</v>
      </c>
      <c r="I596" s="266">
        <v>0</v>
      </c>
      <c r="J596" s="266">
        <v>0</v>
      </c>
      <c r="K596" s="266">
        <v>0</v>
      </c>
      <c r="L596" s="266">
        <v>0</v>
      </c>
      <c r="M596" s="266">
        <v>1</v>
      </c>
      <c r="N596" s="266">
        <v>0</v>
      </c>
      <c r="O596" s="266">
        <v>0</v>
      </c>
      <c r="P596" s="266">
        <v>1</v>
      </c>
      <c r="Q596" s="266">
        <v>0</v>
      </c>
      <c r="R596" s="266">
        <v>0</v>
      </c>
      <c r="S596" s="266">
        <v>0</v>
      </c>
      <c r="T596" s="268">
        <v>0</v>
      </c>
      <c r="U596" s="259">
        <f t="shared" si="29"/>
        <v>1</v>
      </c>
    </row>
    <row r="597" spans="1:21" x14ac:dyDescent="0.3">
      <c r="A597" s="247" t="str">
        <f t="shared" si="27"/>
        <v>23GL04</v>
      </c>
      <c r="B597" s="248">
        <f t="shared" si="28"/>
        <v>4</v>
      </c>
      <c r="C597" s="263" t="s">
        <v>169</v>
      </c>
      <c r="D597" s="264" t="s">
        <v>228</v>
      </c>
      <c r="E597" s="263">
        <v>1</v>
      </c>
      <c r="F597" s="263">
        <v>0</v>
      </c>
      <c r="G597" s="263">
        <v>0</v>
      </c>
      <c r="H597" s="263">
        <v>1</v>
      </c>
      <c r="I597" s="263">
        <v>0</v>
      </c>
      <c r="J597" s="263">
        <v>0</v>
      </c>
      <c r="K597" s="263">
        <v>0</v>
      </c>
      <c r="L597" s="263">
        <v>0</v>
      </c>
      <c r="M597" s="263">
        <v>2</v>
      </c>
      <c r="N597" s="263">
        <v>0</v>
      </c>
      <c r="O597" s="263">
        <v>0</v>
      </c>
      <c r="P597" s="263">
        <v>2</v>
      </c>
      <c r="Q597" s="263">
        <v>0</v>
      </c>
      <c r="R597" s="263">
        <v>0</v>
      </c>
      <c r="S597" s="263">
        <v>0</v>
      </c>
      <c r="T597" s="265">
        <v>0</v>
      </c>
      <c r="U597" s="259">
        <f t="shared" si="29"/>
        <v>1</v>
      </c>
    </row>
    <row r="598" spans="1:21" x14ac:dyDescent="0.3">
      <c r="A598" s="247" t="str">
        <f t="shared" si="27"/>
        <v>23GL05</v>
      </c>
      <c r="B598" s="248">
        <f t="shared" si="28"/>
        <v>5</v>
      </c>
      <c r="C598" s="266" t="s">
        <v>169</v>
      </c>
      <c r="D598" s="267" t="s">
        <v>231</v>
      </c>
      <c r="E598" s="266">
        <v>0</v>
      </c>
      <c r="F598" s="266">
        <v>0</v>
      </c>
      <c r="G598" s="266">
        <v>0</v>
      </c>
      <c r="H598" s="266">
        <v>0</v>
      </c>
      <c r="I598" s="266">
        <v>0</v>
      </c>
      <c r="J598" s="266">
        <v>0</v>
      </c>
      <c r="K598" s="266">
        <v>0</v>
      </c>
      <c r="L598" s="266">
        <v>0</v>
      </c>
      <c r="M598" s="266">
        <v>0</v>
      </c>
      <c r="N598" s="266">
        <v>0</v>
      </c>
      <c r="O598" s="266">
        <v>0</v>
      </c>
      <c r="P598" s="266">
        <v>0</v>
      </c>
      <c r="Q598" s="266">
        <v>1</v>
      </c>
      <c r="R598" s="266">
        <v>0</v>
      </c>
      <c r="S598" s="266">
        <v>0</v>
      </c>
      <c r="T598" s="268">
        <v>1</v>
      </c>
      <c r="U598" s="259">
        <f t="shared" si="29"/>
        <v>0</v>
      </c>
    </row>
    <row r="599" spans="1:21" x14ac:dyDescent="0.3">
      <c r="A599" s="247" t="str">
        <f t="shared" si="27"/>
        <v>23GL06</v>
      </c>
      <c r="B599" s="248">
        <f t="shared" si="28"/>
        <v>6</v>
      </c>
      <c r="C599" s="263" t="s">
        <v>169</v>
      </c>
      <c r="D599" s="264" t="s">
        <v>235</v>
      </c>
      <c r="E599" s="263">
        <v>1</v>
      </c>
      <c r="F599" s="263">
        <v>0</v>
      </c>
      <c r="G599" s="263">
        <v>0</v>
      </c>
      <c r="H599" s="263">
        <v>1</v>
      </c>
      <c r="I599" s="263">
        <v>0</v>
      </c>
      <c r="J599" s="263">
        <v>0</v>
      </c>
      <c r="K599" s="263">
        <v>0</v>
      </c>
      <c r="L599" s="263">
        <v>0</v>
      </c>
      <c r="M599" s="263">
        <v>1</v>
      </c>
      <c r="N599" s="263">
        <v>0</v>
      </c>
      <c r="O599" s="263">
        <v>0</v>
      </c>
      <c r="P599" s="263">
        <v>1</v>
      </c>
      <c r="Q599" s="263">
        <v>0</v>
      </c>
      <c r="R599" s="263">
        <v>0</v>
      </c>
      <c r="S599" s="263">
        <v>0</v>
      </c>
      <c r="T599" s="265">
        <v>0</v>
      </c>
      <c r="U599" s="259">
        <f t="shared" si="29"/>
        <v>1</v>
      </c>
    </row>
    <row r="600" spans="1:21" x14ac:dyDescent="0.3">
      <c r="A600" s="247" t="str">
        <f t="shared" si="27"/>
        <v>23GL07</v>
      </c>
      <c r="B600" s="248">
        <f t="shared" si="28"/>
        <v>7</v>
      </c>
      <c r="C600" s="266" t="s">
        <v>169</v>
      </c>
      <c r="D600" s="267" t="s">
        <v>269</v>
      </c>
      <c r="E600" s="266">
        <v>0</v>
      </c>
      <c r="F600" s="266">
        <v>0</v>
      </c>
      <c r="G600" s="266">
        <v>0</v>
      </c>
      <c r="H600" s="266">
        <v>0</v>
      </c>
      <c r="I600" s="266">
        <v>0</v>
      </c>
      <c r="J600" s="266">
        <v>0</v>
      </c>
      <c r="K600" s="266">
        <v>0</v>
      </c>
      <c r="L600" s="266">
        <v>0</v>
      </c>
      <c r="M600" s="266">
        <v>1</v>
      </c>
      <c r="N600" s="266">
        <v>0</v>
      </c>
      <c r="O600" s="266">
        <v>0</v>
      </c>
      <c r="P600" s="266">
        <v>1</v>
      </c>
      <c r="Q600" s="266">
        <v>0</v>
      </c>
      <c r="R600" s="266">
        <v>0</v>
      </c>
      <c r="S600" s="266">
        <v>0</v>
      </c>
      <c r="T600" s="268">
        <v>0</v>
      </c>
      <c r="U600" s="259">
        <f t="shared" si="29"/>
        <v>1</v>
      </c>
    </row>
    <row r="601" spans="1:21" x14ac:dyDescent="0.3">
      <c r="A601" s="247" t="str">
        <f t="shared" si="27"/>
        <v>23GL08</v>
      </c>
      <c r="B601" s="248">
        <f t="shared" si="28"/>
        <v>8</v>
      </c>
      <c r="C601" s="263" t="s">
        <v>169</v>
      </c>
      <c r="D601" s="264" t="s">
        <v>314</v>
      </c>
      <c r="E601" s="263">
        <v>0</v>
      </c>
      <c r="F601" s="263">
        <v>0</v>
      </c>
      <c r="G601" s="263">
        <v>0</v>
      </c>
      <c r="H601" s="263">
        <v>0</v>
      </c>
      <c r="I601" s="263">
        <v>0</v>
      </c>
      <c r="J601" s="263">
        <v>0</v>
      </c>
      <c r="K601" s="263">
        <v>0</v>
      </c>
      <c r="L601" s="263">
        <v>0</v>
      </c>
      <c r="M601" s="263">
        <v>0</v>
      </c>
      <c r="N601" s="263">
        <v>0</v>
      </c>
      <c r="O601" s="263">
        <v>0</v>
      </c>
      <c r="P601" s="263">
        <v>0</v>
      </c>
      <c r="Q601" s="263">
        <v>0</v>
      </c>
      <c r="R601" s="263">
        <v>0</v>
      </c>
      <c r="S601" s="263">
        <v>0</v>
      </c>
      <c r="T601" s="265">
        <v>0</v>
      </c>
      <c r="U601" s="259">
        <f t="shared" si="29"/>
        <v>0</v>
      </c>
    </row>
    <row r="602" spans="1:21" x14ac:dyDescent="0.3">
      <c r="A602" s="247" t="str">
        <f t="shared" si="27"/>
        <v>23GY01</v>
      </c>
      <c r="B602" s="248">
        <f t="shared" si="28"/>
        <v>1</v>
      </c>
      <c r="C602" s="266" t="s">
        <v>326</v>
      </c>
      <c r="D602" s="267" t="s">
        <v>325</v>
      </c>
      <c r="E602" s="266">
        <v>0</v>
      </c>
      <c r="F602" s="266">
        <v>0</v>
      </c>
      <c r="G602" s="266">
        <v>0</v>
      </c>
      <c r="H602" s="266">
        <v>0</v>
      </c>
      <c r="I602" s="266">
        <v>0</v>
      </c>
      <c r="J602" s="266">
        <v>0</v>
      </c>
      <c r="K602" s="266">
        <v>0</v>
      </c>
      <c r="L602" s="266">
        <v>0</v>
      </c>
      <c r="M602" s="266">
        <v>0</v>
      </c>
      <c r="N602" s="266">
        <v>0</v>
      </c>
      <c r="O602" s="266">
        <v>0</v>
      </c>
      <c r="P602" s="266">
        <v>0</v>
      </c>
      <c r="Q602" s="266">
        <v>0</v>
      </c>
      <c r="R602" s="266">
        <v>0</v>
      </c>
      <c r="S602" s="266">
        <v>0</v>
      </c>
      <c r="T602" s="268">
        <v>0</v>
      </c>
      <c r="U602" s="259">
        <f t="shared" si="29"/>
        <v>0</v>
      </c>
    </row>
    <row r="603" spans="1:21" x14ac:dyDescent="0.3">
      <c r="A603" s="247" t="str">
        <f t="shared" si="27"/>
        <v>23GY02</v>
      </c>
      <c r="B603" s="248">
        <f t="shared" si="28"/>
        <v>2</v>
      </c>
      <c r="C603" s="266" t="s">
        <v>326</v>
      </c>
      <c r="D603" s="267" t="s">
        <v>342</v>
      </c>
      <c r="E603" s="266">
        <v>1</v>
      </c>
      <c r="F603" s="266">
        <v>0</v>
      </c>
      <c r="G603" s="266">
        <v>0</v>
      </c>
      <c r="H603" s="266">
        <v>1</v>
      </c>
      <c r="I603" s="266">
        <v>0</v>
      </c>
      <c r="J603" s="266">
        <v>0</v>
      </c>
      <c r="K603" s="266">
        <v>0</v>
      </c>
      <c r="L603" s="266">
        <v>0</v>
      </c>
      <c r="M603" s="266">
        <v>0</v>
      </c>
      <c r="N603" s="266">
        <v>0</v>
      </c>
      <c r="O603" s="266">
        <v>0</v>
      </c>
      <c r="P603" s="266">
        <v>0</v>
      </c>
      <c r="Q603" s="266">
        <v>0</v>
      </c>
      <c r="R603" s="266">
        <v>0</v>
      </c>
      <c r="S603" s="266">
        <v>0</v>
      </c>
      <c r="T603" s="268">
        <v>0</v>
      </c>
      <c r="U603" s="259">
        <f t="shared" si="29"/>
        <v>1</v>
      </c>
    </row>
    <row r="604" spans="1:21" x14ac:dyDescent="0.3">
      <c r="A604" s="247" t="str">
        <f t="shared" si="27"/>
        <v>23GY03</v>
      </c>
      <c r="B604" s="248">
        <f t="shared" si="28"/>
        <v>3</v>
      </c>
      <c r="C604" s="266" t="s">
        <v>326</v>
      </c>
      <c r="D604" s="267" t="s">
        <v>345</v>
      </c>
      <c r="E604" s="266">
        <v>4</v>
      </c>
      <c r="F604" s="266">
        <v>0</v>
      </c>
      <c r="G604" s="266">
        <v>0</v>
      </c>
      <c r="H604" s="266">
        <v>4</v>
      </c>
      <c r="I604" s="266">
        <v>1</v>
      </c>
      <c r="J604" s="266">
        <v>0</v>
      </c>
      <c r="K604" s="266">
        <v>0</v>
      </c>
      <c r="L604" s="266">
        <v>1</v>
      </c>
      <c r="M604" s="266">
        <v>4</v>
      </c>
      <c r="N604" s="266">
        <v>0</v>
      </c>
      <c r="O604" s="266">
        <v>0</v>
      </c>
      <c r="P604" s="266">
        <v>4</v>
      </c>
      <c r="Q604" s="266">
        <v>0</v>
      </c>
      <c r="R604" s="266">
        <v>0</v>
      </c>
      <c r="S604" s="266">
        <v>0</v>
      </c>
      <c r="T604" s="268">
        <v>0</v>
      </c>
      <c r="U604" s="259">
        <f t="shared" si="29"/>
        <v>1</v>
      </c>
    </row>
    <row r="605" spans="1:21" x14ac:dyDescent="0.3">
      <c r="A605" s="247" t="str">
        <f t="shared" si="27"/>
        <v>23HU01</v>
      </c>
      <c r="B605" s="248">
        <f t="shared" si="28"/>
        <v>1</v>
      </c>
      <c r="C605" s="263" t="s">
        <v>139</v>
      </c>
      <c r="D605" s="264" t="s">
        <v>110</v>
      </c>
      <c r="E605" s="263">
        <v>0</v>
      </c>
      <c r="F605" s="263">
        <v>0</v>
      </c>
      <c r="G605" s="263">
        <v>0</v>
      </c>
      <c r="H605" s="263">
        <v>0</v>
      </c>
      <c r="I605" s="263">
        <v>0</v>
      </c>
      <c r="J605" s="263">
        <v>0</v>
      </c>
      <c r="K605" s="263">
        <v>0</v>
      </c>
      <c r="L605" s="263">
        <v>0</v>
      </c>
      <c r="M605" s="263">
        <v>0</v>
      </c>
      <c r="N605" s="263">
        <v>0</v>
      </c>
      <c r="O605" s="263">
        <v>0</v>
      </c>
      <c r="P605" s="263">
        <v>0</v>
      </c>
      <c r="Q605" s="263">
        <v>0</v>
      </c>
      <c r="R605" s="263">
        <v>0</v>
      </c>
      <c r="S605" s="263">
        <v>0</v>
      </c>
      <c r="T605" s="265">
        <v>0</v>
      </c>
      <c r="U605" s="259">
        <f t="shared" si="29"/>
        <v>0</v>
      </c>
    </row>
    <row r="606" spans="1:21" x14ac:dyDescent="0.3">
      <c r="A606" s="247" t="str">
        <f t="shared" si="27"/>
        <v>23HU02</v>
      </c>
      <c r="B606" s="248">
        <f t="shared" si="28"/>
        <v>2</v>
      </c>
      <c r="C606" s="263" t="s">
        <v>139</v>
      </c>
      <c r="D606" s="264" t="s">
        <v>166</v>
      </c>
      <c r="E606" s="263">
        <v>0</v>
      </c>
      <c r="F606" s="263">
        <v>0</v>
      </c>
      <c r="G606" s="263">
        <v>0</v>
      </c>
      <c r="H606" s="263">
        <v>0</v>
      </c>
      <c r="I606" s="263">
        <v>0</v>
      </c>
      <c r="J606" s="263">
        <v>0</v>
      </c>
      <c r="K606" s="263">
        <v>0</v>
      </c>
      <c r="L606" s="263">
        <v>0</v>
      </c>
      <c r="M606" s="263">
        <v>1</v>
      </c>
      <c r="N606" s="263">
        <v>0</v>
      </c>
      <c r="O606" s="263">
        <v>0</v>
      </c>
      <c r="P606" s="263">
        <v>1</v>
      </c>
      <c r="Q606" s="263">
        <v>0</v>
      </c>
      <c r="R606" s="263">
        <v>0</v>
      </c>
      <c r="S606" s="263">
        <v>0</v>
      </c>
      <c r="T606" s="265">
        <v>0</v>
      </c>
      <c r="U606" s="259">
        <f t="shared" si="29"/>
        <v>1</v>
      </c>
    </row>
    <row r="607" spans="1:21" x14ac:dyDescent="0.3">
      <c r="A607" s="247" t="str">
        <f t="shared" si="27"/>
        <v>23HU03</v>
      </c>
      <c r="B607" s="248">
        <f t="shared" si="28"/>
        <v>3</v>
      </c>
      <c r="C607" s="266" t="s">
        <v>139</v>
      </c>
      <c r="D607" s="267" t="s">
        <v>171</v>
      </c>
      <c r="E607" s="266">
        <v>3</v>
      </c>
      <c r="F607" s="266">
        <v>0</v>
      </c>
      <c r="G607" s="266">
        <v>0</v>
      </c>
      <c r="H607" s="266">
        <v>3</v>
      </c>
      <c r="I607" s="266">
        <v>0</v>
      </c>
      <c r="J607" s="266">
        <v>0</v>
      </c>
      <c r="K607" s="266">
        <v>0</v>
      </c>
      <c r="L607" s="266">
        <v>0</v>
      </c>
      <c r="M607" s="266">
        <v>3</v>
      </c>
      <c r="N607" s="266">
        <v>0</v>
      </c>
      <c r="O607" s="266">
        <v>0</v>
      </c>
      <c r="P607" s="266">
        <v>3</v>
      </c>
      <c r="Q607" s="266">
        <v>2</v>
      </c>
      <c r="R607" s="266">
        <v>0</v>
      </c>
      <c r="S607" s="266">
        <v>0</v>
      </c>
      <c r="T607" s="268">
        <v>2</v>
      </c>
      <c r="U607" s="259">
        <f t="shared" si="29"/>
        <v>1</v>
      </c>
    </row>
    <row r="608" spans="1:21" x14ac:dyDescent="0.3">
      <c r="A608" s="247" t="str">
        <f t="shared" si="27"/>
        <v>23HU04</v>
      </c>
      <c r="B608" s="248">
        <f t="shared" si="28"/>
        <v>4</v>
      </c>
      <c r="C608" s="266" t="s">
        <v>139</v>
      </c>
      <c r="D608" s="267" t="s">
        <v>262</v>
      </c>
      <c r="E608" s="266">
        <v>1</v>
      </c>
      <c r="F608" s="266">
        <v>0</v>
      </c>
      <c r="G608" s="266">
        <v>0</v>
      </c>
      <c r="H608" s="266">
        <v>1</v>
      </c>
      <c r="I608" s="266">
        <v>0</v>
      </c>
      <c r="J608" s="266">
        <v>0</v>
      </c>
      <c r="K608" s="266">
        <v>0</v>
      </c>
      <c r="L608" s="266">
        <v>0</v>
      </c>
      <c r="M608" s="266">
        <v>0</v>
      </c>
      <c r="N608" s="266">
        <v>0</v>
      </c>
      <c r="O608" s="266">
        <v>0</v>
      </c>
      <c r="P608" s="266">
        <v>0</v>
      </c>
      <c r="Q608" s="266">
        <v>0</v>
      </c>
      <c r="R608" s="266">
        <v>0</v>
      </c>
      <c r="S608" s="266">
        <v>0</v>
      </c>
      <c r="T608" s="268">
        <v>0</v>
      </c>
      <c r="U608" s="259">
        <f t="shared" si="29"/>
        <v>1</v>
      </c>
    </row>
    <row r="609" spans="1:21" x14ac:dyDescent="0.3">
      <c r="A609" s="247" t="str">
        <f t="shared" si="27"/>
        <v>23HU05</v>
      </c>
      <c r="B609" s="248">
        <f t="shared" si="28"/>
        <v>5</v>
      </c>
      <c r="C609" s="263" t="s">
        <v>139</v>
      </c>
      <c r="D609" s="264" t="s">
        <v>379</v>
      </c>
      <c r="E609" s="263">
        <v>0</v>
      </c>
      <c r="F609" s="263">
        <v>0</v>
      </c>
      <c r="G609" s="263">
        <v>0</v>
      </c>
      <c r="H609" s="263">
        <v>0</v>
      </c>
      <c r="I609" s="263">
        <v>0</v>
      </c>
      <c r="J609" s="263">
        <v>0</v>
      </c>
      <c r="K609" s="263">
        <v>0</v>
      </c>
      <c r="L609" s="263">
        <v>0</v>
      </c>
      <c r="M609" s="263">
        <v>0</v>
      </c>
      <c r="N609" s="263">
        <v>0</v>
      </c>
      <c r="O609" s="263">
        <v>0</v>
      </c>
      <c r="P609" s="263">
        <v>0</v>
      </c>
      <c r="Q609" s="263">
        <v>0</v>
      </c>
      <c r="R609" s="263">
        <v>0</v>
      </c>
      <c r="S609" s="263">
        <v>0</v>
      </c>
      <c r="T609" s="265">
        <v>0</v>
      </c>
      <c r="U609" s="259">
        <f t="shared" si="29"/>
        <v>0</v>
      </c>
    </row>
    <row r="610" spans="1:21" x14ac:dyDescent="0.3">
      <c r="A610" s="247" t="str">
        <f t="shared" si="27"/>
        <v>23JU01</v>
      </c>
      <c r="B610" s="248">
        <f t="shared" si="28"/>
        <v>1</v>
      </c>
      <c r="C610" s="266" t="s">
        <v>266</v>
      </c>
      <c r="D610" s="267" t="s">
        <v>200</v>
      </c>
      <c r="E610" s="266">
        <v>0</v>
      </c>
      <c r="F610" s="266">
        <v>0</v>
      </c>
      <c r="G610" s="266">
        <v>0</v>
      </c>
      <c r="H610" s="266">
        <v>0</v>
      </c>
      <c r="I610" s="266">
        <v>0</v>
      </c>
      <c r="J610" s="266">
        <v>0</v>
      </c>
      <c r="K610" s="266">
        <v>0</v>
      </c>
      <c r="L610" s="266">
        <v>0</v>
      </c>
      <c r="M610" s="266">
        <v>0</v>
      </c>
      <c r="N610" s="266">
        <v>0</v>
      </c>
      <c r="O610" s="266">
        <v>0</v>
      </c>
      <c r="P610" s="266">
        <v>0</v>
      </c>
      <c r="Q610" s="266">
        <v>0</v>
      </c>
      <c r="R610" s="266">
        <v>0</v>
      </c>
      <c r="S610" s="266">
        <v>0</v>
      </c>
      <c r="T610" s="268">
        <v>0</v>
      </c>
      <c r="U610" s="259">
        <f t="shared" si="29"/>
        <v>0</v>
      </c>
    </row>
    <row r="611" spans="1:21" x14ac:dyDescent="0.3">
      <c r="A611" s="247" t="str">
        <f t="shared" si="27"/>
        <v>23JU02</v>
      </c>
      <c r="B611" s="248">
        <f t="shared" si="28"/>
        <v>2</v>
      </c>
      <c r="C611" s="263" t="s">
        <v>266</v>
      </c>
      <c r="D611" s="264" t="s">
        <v>345</v>
      </c>
      <c r="E611" s="263">
        <v>0</v>
      </c>
      <c r="F611" s="263">
        <v>0</v>
      </c>
      <c r="G611" s="263">
        <v>0</v>
      </c>
      <c r="H611" s="263">
        <v>0</v>
      </c>
      <c r="I611" s="263">
        <v>0</v>
      </c>
      <c r="J611" s="263">
        <v>0</v>
      </c>
      <c r="K611" s="263">
        <v>0</v>
      </c>
      <c r="L611" s="263">
        <v>0</v>
      </c>
      <c r="M611" s="263">
        <v>0</v>
      </c>
      <c r="N611" s="263">
        <v>0</v>
      </c>
      <c r="O611" s="263">
        <v>0</v>
      </c>
      <c r="P611" s="263">
        <v>0</v>
      </c>
      <c r="Q611" s="263">
        <v>0</v>
      </c>
      <c r="R611" s="263">
        <v>0</v>
      </c>
      <c r="S611" s="263">
        <v>0</v>
      </c>
      <c r="T611" s="265">
        <v>0</v>
      </c>
      <c r="U611" s="259">
        <f t="shared" si="29"/>
        <v>0</v>
      </c>
    </row>
    <row r="612" spans="1:21" x14ac:dyDescent="0.3">
      <c r="A612" s="247" t="str">
        <f t="shared" si="27"/>
        <v>23JU03</v>
      </c>
      <c r="B612" s="248">
        <f t="shared" si="28"/>
        <v>3</v>
      </c>
      <c r="C612" s="263" t="s">
        <v>266</v>
      </c>
      <c r="D612" s="264" t="s">
        <v>350</v>
      </c>
      <c r="E612" s="263">
        <v>10</v>
      </c>
      <c r="F612" s="263">
        <v>0</v>
      </c>
      <c r="G612" s="263">
        <v>0</v>
      </c>
      <c r="H612" s="263">
        <v>10</v>
      </c>
      <c r="I612" s="263">
        <v>3</v>
      </c>
      <c r="J612" s="263">
        <v>0</v>
      </c>
      <c r="K612" s="263">
        <v>0</v>
      </c>
      <c r="L612" s="263">
        <v>3</v>
      </c>
      <c r="M612" s="263">
        <v>5</v>
      </c>
      <c r="N612" s="263">
        <v>1</v>
      </c>
      <c r="O612" s="263">
        <v>0</v>
      </c>
      <c r="P612" s="263">
        <v>6</v>
      </c>
      <c r="Q612" s="263">
        <v>0</v>
      </c>
      <c r="R612" s="263">
        <v>0</v>
      </c>
      <c r="S612" s="263">
        <v>0</v>
      </c>
      <c r="T612" s="265">
        <v>0</v>
      </c>
      <c r="U612" s="259">
        <f t="shared" si="29"/>
        <v>1</v>
      </c>
    </row>
    <row r="613" spans="1:21" x14ac:dyDescent="0.3">
      <c r="A613" s="247" t="str">
        <f t="shared" si="27"/>
        <v>23JU04</v>
      </c>
      <c r="B613" s="248">
        <f t="shared" si="28"/>
        <v>4</v>
      </c>
      <c r="C613" s="266" t="s">
        <v>266</v>
      </c>
      <c r="D613" s="267" t="s">
        <v>373</v>
      </c>
      <c r="E613" s="266">
        <v>1</v>
      </c>
      <c r="F613" s="266">
        <v>0</v>
      </c>
      <c r="G613" s="266">
        <v>0</v>
      </c>
      <c r="H613" s="266">
        <v>1</v>
      </c>
      <c r="I613" s="266">
        <v>0</v>
      </c>
      <c r="J613" s="266">
        <v>0</v>
      </c>
      <c r="K613" s="266">
        <v>0</v>
      </c>
      <c r="L613" s="266">
        <v>0</v>
      </c>
      <c r="M613" s="266">
        <v>1</v>
      </c>
      <c r="N613" s="266">
        <v>0</v>
      </c>
      <c r="O613" s="266">
        <v>0</v>
      </c>
      <c r="P613" s="266">
        <v>1</v>
      </c>
      <c r="Q613" s="266">
        <v>0</v>
      </c>
      <c r="R613" s="266">
        <v>0</v>
      </c>
      <c r="S613" s="266">
        <v>0</v>
      </c>
      <c r="T613" s="268">
        <v>0</v>
      </c>
      <c r="U613" s="259">
        <f t="shared" si="29"/>
        <v>1</v>
      </c>
    </row>
    <row r="614" spans="1:21" x14ac:dyDescent="0.3">
      <c r="A614" s="247" t="str">
        <f t="shared" si="27"/>
        <v>23VR01</v>
      </c>
      <c r="B614" s="248">
        <f t="shared" si="28"/>
        <v>1</v>
      </c>
      <c r="C614" s="266" t="s">
        <v>176</v>
      </c>
      <c r="D614" s="267" t="s">
        <v>172</v>
      </c>
      <c r="E614" s="266">
        <v>1</v>
      </c>
      <c r="F614" s="266">
        <v>0</v>
      </c>
      <c r="G614" s="266">
        <v>0</v>
      </c>
      <c r="H614" s="266">
        <v>1</v>
      </c>
      <c r="I614" s="266">
        <v>0</v>
      </c>
      <c r="J614" s="266">
        <v>0</v>
      </c>
      <c r="K614" s="266">
        <v>0</v>
      </c>
      <c r="L614" s="266">
        <v>0</v>
      </c>
      <c r="M614" s="266">
        <v>0</v>
      </c>
      <c r="N614" s="266">
        <v>0</v>
      </c>
      <c r="O614" s="266">
        <v>0</v>
      </c>
      <c r="P614" s="266">
        <v>0</v>
      </c>
      <c r="Q614" s="266">
        <v>0</v>
      </c>
      <c r="R614" s="266">
        <v>0</v>
      </c>
      <c r="S614" s="266">
        <v>0</v>
      </c>
      <c r="T614" s="268">
        <v>0</v>
      </c>
      <c r="U614" s="259">
        <f t="shared" si="29"/>
        <v>1</v>
      </c>
    </row>
    <row r="615" spans="1:21" x14ac:dyDescent="0.3">
      <c r="A615" s="247" t="str">
        <f t="shared" si="27"/>
        <v>23XK01</v>
      </c>
      <c r="B615" s="248">
        <f t="shared" si="28"/>
        <v>1</v>
      </c>
      <c r="C615" s="263" t="s">
        <v>105</v>
      </c>
      <c r="D615" s="264" t="s">
        <v>262</v>
      </c>
      <c r="E615" s="263">
        <v>0</v>
      </c>
      <c r="F615" s="263">
        <v>0</v>
      </c>
      <c r="G615" s="263">
        <v>0</v>
      </c>
      <c r="H615" s="263">
        <v>0</v>
      </c>
      <c r="I615" s="263">
        <v>0</v>
      </c>
      <c r="J615" s="263">
        <v>0</v>
      </c>
      <c r="K615" s="263">
        <v>0</v>
      </c>
      <c r="L615" s="263">
        <v>0</v>
      </c>
      <c r="M615" s="263">
        <v>1</v>
      </c>
      <c r="N615" s="263">
        <v>0</v>
      </c>
      <c r="O615" s="263">
        <v>0</v>
      </c>
      <c r="P615" s="263">
        <v>1</v>
      </c>
      <c r="Q615" s="263">
        <v>0</v>
      </c>
      <c r="R615" s="263">
        <v>0</v>
      </c>
      <c r="S615" s="263">
        <v>0</v>
      </c>
      <c r="T615" s="265">
        <v>0</v>
      </c>
      <c r="U615" s="259">
        <f t="shared" si="29"/>
        <v>1</v>
      </c>
    </row>
    <row r="616" spans="1:21" x14ac:dyDescent="0.3">
      <c r="A616" s="247" t="str">
        <f t="shared" si="27"/>
        <v>23XK02</v>
      </c>
      <c r="B616" s="248">
        <f t="shared" si="28"/>
        <v>2</v>
      </c>
      <c r="C616" s="263" t="s">
        <v>105</v>
      </c>
      <c r="D616" s="264" t="s">
        <v>352</v>
      </c>
      <c r="E616" s="263">
        <v>1</v>
      </c>
      <c r="F616" s="263">
        <v>0</v>
      </c>
      <c r="G616" s="263">
        <v>0</v>
      </c>
      <c r="H616" s="263">
        <v>1</v>
      </c>
      <c r="I616" s="263">
        <v>0</v>
      </c>
      <c r="J616" s="263">
        <v>0</v>
      </c>
      <c r="K616" s="263">
        <v>0</v>
      </c>
      <c r="L616" s="263">
        <v>0</v>
      </c>
      <c r="M616" s="263">
        <v>7</v>
      </c>
      <c r="N616" s="263">
        <v>0</v>
      </c>
      <c r="O616" s="263">
        <v>0</v>
      </c>
      <c r="P616" s="263">
        <v>7</v>
      </c>
      <c r="Q616" s="263">
        <v>1</v>
      </c>
      <c r="R616" s="263">
        <v>0</v>
      </c>
      <c r="S616" s="263">
        <v>0</v>
      </c>
      <c r="T616" s="265">
        <v>1</v>
      </c>
      <c r="U616" s="259">
        <f t="shared" si="29"/>
        <v>1</v>
      </c>
    </row>
    <row r="617" spans="1:21" x14ac:dyDescent="0.3">
      <c r="A617" s="247" t="str">
        <f t="shared" si="27"/>
        <v>23XK03</v>
      </c>
      <c r="B617" s="248">
        <f t="shared" si="28"/>
        <v>3</v>
      </c>
      <c r="C617" s="266" t="s">
        <v>105</v>
      </c>
      <c r="D617" s="267" t="s">
        <v>362</v>
      </c>
      <c r="E617" s="266">
        <v>2</v>
      </c>
      <c r="F617" s="266">
        <v>0</v>
      </c>
      <c r="G617" s="266">
        <v>0</v>
      </c>
      <c r="H617" s="266">
        <v>2</v>
      </c>
      <c r="I617" s="266">
        <v>0</v>
      </c>
      <c r="J617" s="266">
        <v>0</v>
      </c>
      <c r="K617" s="266">
        <v>0</v>
      </c>
      <c r="L617" s="266">
        <v>0</v>
      </c>
      <c r="M617" s="266">
        <v>4</v>
      </c>
      <c r="N617" s="266">
        <v>0</v>
      </c>
      <c r="O617" s="266">
        <v>0</v>
      </c>
      <c r="P617" s="266">
        <v>4</v>
      </c>
      <c r="Q617" s="266">
        <v>1</v>
      </c>
      <c r="R617" s="266">
        <v>0</v>
      </c>
      <c r="S617" s="266">
        <v>0</v>
      </c>
      <c r="T617" s="268">
        <v>1</v>
      </c>
      <c r="U617" s="259">
        <f t="shared" si="29"/>
        <v>1</v>
      </c>
    </row>
    <row r="618" spans="1:21" x14ac:dyDescent="0.3">
      <c r="A618" s="247" t="str">
        <f t="shared" si="27"/>
        <v>23XK04</v>
      </c>
      <c r="B618" s="248">
        <f t="shared" si="28"/>
        <v>4</v>
      </c>
      <c r="C618" s="263" t="s">
        <v>105</v>
      </c>
      <c r="D618" s="264" t="s">
        <v>366</v>
      </c>
      <c r="E618" s="263">
        <v>0</v>
      </c>
      <c r="F618" s="263">
        <v>0</v>
      </c>
      <c r="G618" s="263">
        <v>0</v>
      </c>
      <c r="H618" s="263">
        <v>0</v>
      </c>
      <c r="I618" s="263">
        <v>0</v>
      </c>
      <c r="J618" s="263">
        <v>0</v>
      </c>
      <c r="K618" s="263">
        <v>0</v>
      </c>
      <c r="L618" s="263">
        <v>0</v>
      </c>
      <c r="M618" s="263">
        <v>8</v>
      </c>
      <c r="N618" s="263">
        <v>0</v>
      </c>
      <c r="O618" s="263">
        <v>0</v>
      </c>
      <c r="P618" s="263">
        <v>8</v>
      </c>
      <c r="Q618" s="263">
        <v>0</v>
      </c>
      <c r="R618" s="263">
        <v>0</v>
      </c>
      <c r="S618" s="263">
        <v>0</v>
      </c>
      <c r="T618" s="265">
        <v>0</v>
      </c>
      <c r="U618" s="259">
        <f t="shared" si="29"/>
        <v>1</v>
      </c>
    </row>
    <row r="619" spans="1:21" x14ac:dyDescent="0.3">
      <c r="A619" s="247" t="str">
        <f t="shared" si="27"/>
        <v>23XK05</v>
      </c>
      <c r="B619" s="248">
        <f t="shared" si="28"/>
        <v>5</v>
      </c>
      <c r="C619" s="263" t="s">
        <v>105</v>
      </c>
      <c r="D619" s="264" t="s">
        <v>370</v>
      </c>
      <c r="E619" s="263">
        <v>0</v>
      </c>
      <c r="F619" s="263">
        <v>0</v>
      </c>
      <c r="G619" s="263">
        <v>0</v>
      </c>
      <c r="H619" s="263">
        <v>0</v>
      </c>
      <c r="I619" s="263">
        <v>0</v>
      </c>
      <c r="J619" s="263">
        <v>0</v>
      </c>
      <c r="K619" s="263">
        <v>0</v>
      </c>
      <c r="L619" s="263">
        <v>0</v>
      </c>
      <c r="M619" s="263">
        <v>2</v>
      </c>
      <c r="N619" s="263">
        <v>0</v>
      </c>
      <c r="O619" s="263">
        <v>0</v>
      </c>
      <c r="P619" s="263">
        <v>2</v>
      </c>
      <c r="Q619" s="263">
        <v>0</v>
      </c>
      <c r="R619" s="263">
        <v>0</v>
      </c>
      <c r="S619" s="263">
        <v>0</v>
      </c>
      <c r="T619" s="265">
        <v>0</v>
      </c>
      <c r="U619" s="259">
        <f t="shared" si="29"/>
        <v>1</v>
      </c>
    </row>
    <row r="620" spans="1:21" x14ac:dyDescent="0.3">
      <c r="A620" s="247" t="str">
        <f t="shared" si="27"/>
        <v>23XK06</v>
      </c>
      <c r="B620" s="248">
        <f t="shared" si="28"/>
        <v>6</v>
      </c>
      <c r="C620" s="263" t="s">
        <v>105</v>
      </c>
      <c r="D620" s="264" t="s">
        <v>373</v>
      </c>
      <c r="E620" s="263">
        <v>0</v>
      </c>
      <c r="F620" s="263">
        <v>0</v>
      </c>
      <c r="G620" s="263">
        <v>0</v>
      </c>
      <c r="H620" s="263">
        <v>0</v>
      </c>
      <c r="I620" s="263">
        <v>0</v>
      </c>
      <c r="J620" s="263">
        <v>0</v>
      </c>
      <c r="K620" s="263">
        <v>0</v>
      </c>
      <c r="L620" s="263">
        <v>0</v>
      </c>
      <c r="M620" s="263">
        <v>0</v>
      </c>
      <c r="N620" s="263">
        <v>0</v>
      </c>
      <c r="O620" s="263">
        <v>0</v>
      </c>
      <c r="P620" s="263">
        <v>0</v>
      </c>
      <c r="Q620" s="263">
        <v>0</v>
      </c>
      <c r="R620" s="263">
        <v>0</v>
      </c>
      <c r="S620" s="263">
        <v>0</v>
      </c>
      <c r="T620" s="265">
        <v>0</v>
      </c>
      <c r="U620" s="259">
        <f t="shared" si="29"/>
        <v>0</v>
      </c>
    </row>
    <row r="621" spans="1:21" x14ac:dyDescent="0.3">
      <c r="A621" s="247" t="str">
        <f t="shared" si="27"/>
        <v>24HY01</v>
      </c>
      <c r="B621" s="248">
        <f t="shared" si="28"/>
        <v>1</v>
      </c>
      <c r="C621" s="266" t="s">
        <v>194</v>
      </c>
      <c r="D621" s="267" t="s">
        <v>195</v>
      </c>
      <c r="E621" s="266">
        <v>4</v>
      </c>
      <c r="F621" s="266">
        <v>1</v>
      </c>
      <c r="G621" s="266">
        <v>2</v>
      </c>
      <c r="H621" s="266">
        <v>7</v>
      </c>
      <c r="I621" s="266">
        <v>0</v>
      </c>
      <c r="J621" s="266">
        <v>0</v>
      </c>
      <c r="K621" s="266">
        <v>0</v>
      </c>
      <c r="L621" s="266">
        <v>0</v>
      </c>
      <c r="M621" s="266">
        <v>0</v>
      </c>
      <c r="N621" s="266">
        <v>0</v>
      </c>
      <c r="O621" s="266">
        <v>0</v>
      </c>
      <c r="P621" s="266">
        <v>0</v>
      </c>
      <c r="Q621" s="266">
        <v>1</v>
      </c>
      <c r="R621" s="266">
        <v>0</v>
      </c>
      <c r="S621" s="266">
        <v>1</v>
      </c>
      <c r="T621" s="268">
        <v>2</v>
      </c>
      <c r="U621" s="259">
        <f t="shared" si="29"/>
        <v>1</v>
      </c>
    </row>
    <row r="622" spans="1:21" x14ac:dyDescent="0.3">
      <c r="A622" s="247" t="str">
        <f t="shared" si="27"/>
        <v>24HY02</v>
      </c>
      <c r="B622" s="248">
        <f t="shared" si="28"/>
        <v>2</v>
      </c>
      <c r="C622" s="266" t="s">
        <v>194</v>
      </c>
      <c r="D622" s="267" t="s">
        <v>213</v>
      </c>
      <c r="E622" s="266">
        <v>3</v>
      </c>
      <c r="F622" s="266">
        <v>1</v>
      </c>
      <c r="G622" s="266">
        <v>0</v>
      </c>
      <c r="H622" s="266">
        <v>4</v>
      </c>
      <c r="I622" s="266">
        <v>0</v>
      </c>
      <c r="J622" s="266">
        <v>0</v>
      </c>
      <c r="K622" s="266">
        <v>0</v>
      </c>
      <c r="L622" s="266">
        <v>0</v>
      </c>
      <c r="M622" s="266">
        <v>0</v>
      </c>
      <c r="N622" s="266">
        <v>0</v>
      </c>
      <c r="O622" s="266">
        <v>0</v>
      </c>
      <c r="P622" s="266">
        <v>0</v>
      </c>
      <c r="Q622" s="266">
        <v>0</v>
      </c>
      <c r="R622" s="266">
        <v>0</v>
      </c>
      <c r="S622" s="266">
        <v>0</v>
      </c>
      <c r="T622" s="268">
        <v>0</v>
      </c>
      <c r="U622" s="259">
        <f t="shared" si="29"/>
        <v>1</v>
      </c>
    </row>
    <row r="623" spans="1:21" x14ac:dyDescent="0.3">
      <c r="A623" s="247" t="str">
        <f t="shared" si="27"/>
        <v>26LD01</v>
      </c>
      <c r="B623" s="248">
        <f t="shared" si="28"/>
        <v>1</v>
      </c>
      <c r="C623" s="263" t="s">
        <v>132</v>
      </c>
      <c r="D623" s="264" t="s">
        <v>120</v>
      </c>
      <c r="E623" s="263">
        <v>3</v>
      </c>
      <c r="F623" s="263">
        <v>0</v>
      </c>
      <c r="G623" s="263">
        <v>0</v>
      </c>
      <c r="H623" s="263">
        <v>3</v>
      </c>
      <c r="I623" s="263">
        <v>0</v>
      </c>
      <c r="J623" s="263">
        <v>0</v>
      </c>
      <c r="K623" s="263">
        <v>0</v>
      </c>
      <c r="L623" s="263">
        <v>0</v>
      </c>
      <c r="M623" s="263">
        <v>1</v>
      </c>
      <c r="N623" s="263">
        <v>0</v>
      </c>
      <c r="O623" s="263">
        <v>0</v>
      </c>
      <c r="P623" s="263">
        <v>1</v>
      </c>
      <c r="Q623" s="263">
        <v>1</v>
      </c>
      <c r="R623" s="263">
        <v>0</v>
      </c>
      <c r="S623" s="263">
        <v>0</v>
      </c>
      <c r="T623" s="265">
        <v>1</v>
      </c>
      <c r="U623" s="259">
        <f t="shared" si="29"/>
        <v>1</v>
      </c>
    </row>
    <row r="624" spans="1:21" x14ac:dyDescent="0.3">
      <c r="A624" s="247" t="str">
        <f t="shared" si="27"/>
        <v>26LF01</v>
      </c>
      <c r="B624" s="248">
        <f t="shared" si="28"/>
        <v>1</v>
      </c>
      <c r="C624" s="263" t="s">
        <v>221</v>
      </c>
      <c r="D624" s="264" t="s">
        <v>215</v>
      </c>
      <c r="E624" s="263">
        <v>1</v>
      </c>
      <c r="F624" s="263">
        <v>0</v>
      </c>
      <c r="G624" s="263">
        <v>0</v>
      </c>
      <c r="H624" s="263">
        <v>1</v>
      </c>
      <c r="I624" s="263">
        <v>0</v>
      </c>
      <c r="J624" s="263">
        <v>0</v>
      </c>
      <c r="K624" s="263">
        <v>0</v>
      </c>
      <c r="L624" s="263">
        <v>0</v>
      </c>
      <c r="M624" s="263">
        <v>0</v>
      </c>
      <c r="N624" s="263">
        <v>0</v>
      </c>
      <c r="O624" s="263">
        <v>0</v>
      </c>
      <c r="P624" s="263">
        <v>0</v>
      </c>
      <c r="Q624" s="263">
        <v>0</v>
      </c>
      <c r="R624" s="263">
        <v>0</v>
      </c>
      <c r="S624" s="263">
        <v>0</v>
      </c>
      <c r="T624" s="265">
        <v>0</v>
      </c>
      <c r="U624" s="259">
        <f t="shared" si="29"/>
        <v>1</v>
      </c>
    </row>
    <row r="625" spans="1:21" x14ac:dyDescent="0.3">
      <c r="A625" s="247" t="str">
        <f t="shared" si="27"/>
        <v>26LY01</v>
      </c>
      <c r="B625" s="248">
        <f t="shared" si="28"/>
        <v>1</v>
      </c>
      <c r="C625" s="266" t="s">
        <v>484</v>
      </c>
      <c r="D625" s="267" t="s">
        <v>288</v>
      </c>
      <c r="E625" s="266">
        <v>0</v>
      </c>
      <c r="F625" s="266">
        <v>0</v>
      </c>
      <c r="G625" s="266">
        <v>0</v>
      </c>
      <c r="H625" s="266">
        <v>0</v>
      </c>
      <c r="I625" s="266">
        <v>0</v>
      </c>
      <c r="J625" s="266">
        <v>0</v>
      </c>
      <c r="K625" s="266">
        <v>0</v>
      </c>
      <c r="L625" s="266">
        <v>0</v>
      </c>
      <c r="M625" s="266">
        <v>0</v>
      </c>
      <c r="N625" s="266">
        <v>0</v>
      </c>
      <c r="O625" s="266">
        <v>0</v>
      </c>
      <c r="P625" s="266">
        <v>0</v>
      </c>
      <c r="Q625" s="266">
        <v>0</v>
      </c>
      <c r="R625" s="266">
        <v>0</v>
      </c>
      <c r="S625" s="266">
        <v>0</v>
      </c>
      <c r="T625" s="268">
        <v>0</v>
      </c>
      <c r="U625" s="259">
        <f t="shared" si="29"/>
        <v>0</v>
      </c>
    </row>
    <row r="626" spans="1:21" x14ac:dyDescent="0.3">
      <c r="A626" s="247" t="str">
        <f t="shared" si="27"/>
        <v>26LY02</v>
      </c>
      <c r="B626" s="248">
        <f t="shared" si="28"/>
        <v>2</v>
      </c>
      <c r="C626" s="266" t="s">
        <v>484</v>
      </c>
      <c r="D626" s="267" t="s">
        <v>309</v>
      </c>
      <c r="E626" s="266">
        <v>2</v>
      </c>
      <c r="F626" s="266">
        <v>0</v>
      </c>
      <c r="G626" s="266">
        <v>0</v>
      </c>
      <c r="H626" s="266">
        <v>2</v>
      </c>
      <c r="I626" s="266">
        <v>0</v>
      </c>
      <c r="J626" s="266">
        <v>0</v>
      </c>
      <c r="K626" s="266">
        <v>0</v>
      </c>
      <c r="L626" s="266">
        <v>0</v>
      </c>
      <c r="M626" s="266">
        <v>0</v>
      </c>
      <c r="N626" s="266">
        <v>0</v>
      </c>
      <c r="O626" s="266">
        <v>0</v>
      </c>
      <c r="P626" s="266">
        <v>0</v>
      </c>
      <c r="Q626" s="266">
        <v>0</v>
      </c>
      <c r="R626" s="266">
        <v>0</v>
      </c>
      <c r="S626" s="266">
        <v>0</v>
      </c>
      <c r="T626" s="268">
        <v>0</v>
      </c>
      <c r="U626" s="259">
        <f t="shared" si="29"/>
        <v>1</v>
      </c>
    </row>
    <row r="627" spans="1:21" x14ac:dyDescent="0.3">
      <c r="A627" s="247" t="str">
        <f t="shared" si="27"/>
        <v>26MC01</v>
      </c>
      <c r="B627" s="248">
        <f t="shared" si="28"/>
        <v>1</v>
      </c>
      <c r="C627" s="266" t="s">
        <v>133</v>
      </c>
      <c r="D627" s="267" t="s">
        <v>120</v>
      </c>
      <c r="E627" s="266">
        <v>1</v>
      </c>
      <c r="F627" s="266">
        <v>0</v>
      </c>
      <c r="G627" s="266">
        <v>0</v>
      </c>
      <c r="H627" s="266">
        <v>1</v>
      </c>
      <c r="I627" s="266">
        <v>0</v>
      </c>
      <c r="J627" s="266">
        <v>0</v>
      </c>
      <c r="K627" s="266">
        <v>0</v>
      </c>
      <c r="L627" s="266">
        <v>0</v>
      </c>
      <c r="M627" s="266">
        <v>2</v>
      </c>
      <c r="N627" s="266">
        <v>0</v>
      </c>
      <c r="O627" s="266">
        <v>0</v>
      </c>
      <c r="P627" s="266">
        <v>2</v>
      </c>
      <c r="Q627" s="266">
        <v>0</v>
      </c>
      <c r="R627" s="266">
        <v>0</v>
      </c>
      <c r="S627" s="266">
        <v>0</v>
      </c>
      <c r="T627" s="268">
        <v>0</v>
      </c>
      <c r="U627" s="259">
        <f t="shared" si="29"/>
        <v>1</v>
      </c>
    </row>
    <row r="628" spans="1:21" x14ac:dyDescent="0.3">
      <c r="A628" s="247" t="str">
        <f t="shared" si="27"/>
        <v>26MK01</v>
      </c>
      <c r="B628" s="248">
        <f t="shared" si="28"/>
        <v>1</v>
      </c>
      <c r="C628" s="266" t="s">
        <v>404</v>
      </c>
      <c r="D628" s="267" t="s">
        <v>110</v>
      </c>
      <c r="E628" s="266">
        <v>1</v>
      </c>
      <c r="F628" s="266">
        <v>0</v>
      </c>
      <c r="G628" s="266">
        <v>0</v>
      </c>
      <c r="H628" s="266">
        <v>1</v>
      </c>
      <c r="I628" s="266">
        <v>0</v>
      </c>
      <c r="J628" s="266">
        <v>0</v>
      </c>
      <c r="K628" s="266">
        <v>0</v>
      </c>
      <c r="L628" s="266">
        <v>0</v>
      </c>
      <c r="M628" s="266">
        <v>0</v>
      </c>
      <c r="N628" s="266">
        <v>0</v>
      </c>
      <c r="O628" s="266">
        <v>0</v>
      </c>
      <c r="P628" s="266">
        <v>0</v>
      </c>
      <c r="Q628" s="266">
        <v>0</v>
      </c>
      <c r="R628" s="266">
        <v>0</v>
      </c>
      <c r="S628" s="266">
        <v>0</v>
      </c>
      <c r="T628" s="268">
        <v>0</v>
      </c>
      <c r="U628" s="259">
        <f t="shared" si="29"/>
        <v>1</v>
      </c>
    </row>
    <row r="629" spans="1:21" x14ac:dyDescent="0.3">
      <c r="A629" s="247" t="str">
        <f t="shared" si="27"/>
        <v>26MK02</v>
      </c>
      <c r="B629" s="248">
        <f t="shared" si="28"/>
        <v>2</v>
      </c>
      <c r="C629" s="263" t="s">
        <v>404</v>
      </c>
      <c r="D629" s="264" t="s">
        <v>120</v>
      </c>
      <c r="E629" s="263">
        <v>1</v>
      </c>
      <c r="F629" s="263">
        <v>0</v>
      </c>
      <c r="G629" s="263">
        <v>0</v>
      </c>
      <c r="H629" s="263">
        <v>1</v>
      </c>
      <c r="I629" s="263">
        <v>0</v>
      </c>
      <c r="J629" s="263">
        <v>0</v>
      </c>
      <c r="K629" s="263">
        <v>0</v>
      </c>
      <c r="L629" s="263">
        <v>0</v>
      </c>
      <c r="M629" s="263">
        <v>0</v>
      </c>
      <c r="N629" s="263">
        <v>0</v>
      </c>
      <c r="O629" s="263">
        <v>0</v>
      </c>
      <c r="P629" s="263">
        <v>0</v>
      </c>
      <c r="Q629" s="263">
        <v>0</v>
      </c>
      <c r="R629" s="263">
        <v>0</v>
      </c>
      <c r="S629" s="263">
        <v>0</v>
      </c>
      <c r="T629" s="265">
        <v>0</v>
      </c>
      <c r="U629" s="259">
        <f t="shared" si="29"/>
        <v>1</v>
      </c>
    </row>
    <row r="630" spans="1:21" x14ac:dyDescent="0.3">
      <c r="A630" s="247" t="str">
        <f t="shared" si="27"/>
        <v>26MK03</v>
      </c>
      <c r="B630" s="248">
        <f t="shared" si="28"/>
        <v>3</v>
      </c>
      <c r="C630" s="266" t="s">
        <v>404</v>
      </c>
      <c r="D630" s="267" t="s">
        <v>134</v>
      </c>
      <c r="E630" s="266">
        <v>1</v>
      </c>
      <c r="F630" s="266">
        <v>0</v>
      </c>
      <c r="G630" s="266">
        <v>0</v>
      </c>
      <c r="H630" s="266">
        <v>1</v>
      </c>
      <c r="I630" s="266">
        <v>0</v>
      </c>
      <c r="J630" s="266">
        <v>0</v>
      </c>
      <c r="K630" s="266">
        <v>0</v>
      </c>
      <c r="L630" s="266">
        <v>0</v>
      </c>
      <c r="M630" s="266">
        <v>0</v>
      </c>
      <c r="N630" s="266">
        <v>0</v>
      </c>
      <c r="O630" s="266">
        <v>0</v>
      </c>
      <c r="P630" s="266">
        <v>0</v>
      </c>
      <c r="Q630" s="266">
        <v>0</v>
      </c>
      <c r="R630" s="266">
        <v>0</v>
      </c>
      <c r="S630" s="266">
        <v>0</v>
      </c>
      <c r="T630" s="268">
        <v>0</v>
      </c>
      <c r="U630" s="259">
        <f t="shared" si="29"/>
        <v>1</v>
      </c>
    </row>
    <row r="631" spans="1:21" x14ac:dyDescent="0.3">
      <c r="A631" s="247" t="str">
        <f t="shared" si="27"/>
        <v>26MN01</v>
      </c>
      <c r="B631" s="248">
        <f t="shared" si="28"/>
        <v>1</v>
      </c>
      <c r="C631" s="263" t="s">
        <v>106</v>
      </c>
      <c r="D631" s="264" t="s">
        <v>97</v>
      </c>
      <c r="E631" s="263">
        <v>1</v>
      </c>
      <c r="F631" s="263">
        <v>1</v>
      </c>
      <c r="G631" s="263">
        <v>0</v>
      </c>
      <c r="H631" s="263">
        <v>2</v>
      </c>
      <c r="I631" s="263">
        <v>0</v>
      </c>
      <c r="J631" s="263">
        <v>0</v>
      </c>
      <c r="K631" s="263">
        <v>0</v>
      </c>
      <c r="L631" s="263">
        <v>0</v>
      </c>
      <c r="M631" s="263">
        <v>0</v>
      </c>
      <c r="N631" s="263">
        <v>0</v>
      </c>
      <c r="O631" s="263">
        <v>0</v>
      </c>
      <c r="P631" s="263">
        <v>0</v>
      </c>
      <c r="Q631" s="263">
        <v>0</v>
      </c>
      <c r="R631" s="263">
        <v>0</v>
      </c>
      <c r="S631" s="263">
        <v>0</v>
      </c>
      <c r="T631" s="265">
        <v>0</v>
      </c>
      <c r="U631" s="259">
        <f t="shared" si="29"/>
        <v>1</v>
      </c>
    </row>
    <row r="632" spans="1:21" x14ac:dyDescent="0.3">
      <c r="A632" s="247" t="str">
        <f t="shared" si="27"/>
        <v>26MN02</v>
      </c>
      <c r="B632" s="248">
        <f t="shared" si="28"/>
        <v>2</v>
      </c>
      <c r="C632" s="266" t="s">
        <v>106</v>
      </c>
      <c r="D632" s="267" t="s">
        <v>290</v>
      </c>
      <c r="E632" s="266">
        <v>1</v>
      </c>
      <c r="F632" s="266">
        <v>0</v>
      </c>
      <c r="G632" s="266">
        <v>0</v>
      </c>
      <c r="H632" s="266">
        <v>1</v>
      </c>
      <c r="I632" s="266">
        <v>0</v>
      </c>
      <c r="J632" s="266">
        <v>0</v>
      </c>
      <c r="K632" s="266">
        <v>0</v>
      </c>
      <c r="L632" s="266">
        <v>0</v>
      </c>
      <c r="M632" s="266">
        <v>0</v>
      </c>
      <c r="N632" s="266">
        <v>0</v>
      </c>
      <c r="O632" s="266">
        <v>0</v>
      </c>
      <c r="P632" s="266">
        <v>0</v>
      </c>
      <c r="Q632" s="266">
        <v>0</v>
      </c>
      <c r="R632" s="266">
        <v>0</v>
      </c>
      <c r="S632" s="266">
        <v>0</v>
      </c>
      <c r="T632" s="268">
        <v>0</v>
      </c>
      <c r="U632" s="259">
        <f t="shared" si="29"/>
        <v>1</v>
      </c>
    </row>
    <row r="633" spans="1:21" x14ac:dyDescent="0.3">
      <c r="A633" s="247" t="str">
        <f t="shared" si="27"/>
        <v>26MN03</v>
      </c>
      <c r="B633" s="248">
        <f t="shared" si="28"/>
        <v>3</v>
      </c>
      <c r="C633" s="263" t="s">
        <v>106</v>
      </c>
      <c r="D633" s="264" t="s">
        <v>300</v>
      </c>
      <c r="E633" s="263">
        <v>0</v>
      </c>
      <c r="F633" s="263">
        <v>0</v>
      </c>
      <c r="G633" s="263">
        <v>0</v>
      </c>
      <c r="H633" s="263">
        <v>0</v>
      </c>
      <c r="I633" s="263">
        <v>0</v>
      </c>
      <c r="J633" s="263">
        <v>0</v>
      </c>
      <c r="K633" s="263">
        <v>0</v>
      </c>
      <c r="L633" s="263">
        <v>0</v>
      </c>
      <c r="M633" s="263">
        <v>0</v>
      </c>
      <c r="N633" s="263">
        <v>0</v>
      </c>
      <c r="O633" s="263">
        <v>0</v>
      </c>
      <c r="P633" s="263">
        <v>0</v>
      </c>
      <c r="Q633" s="263">
        <v>0</v>
      </c>
      <c r="R633" s="263">
        <v>0</v>
      </c>
      <c r="S633" s="263">
        <v>0</v>
      </c>
      <c r="T633" s="265">
        <v>0</v>
      </c>
      <c r="U633" s="259">
        <f t="shared" si="29"/>
        <v>0</v>
      </c>
    </row>
    <row r="634" spans="1:21" x14ac:dyDescent="0.3">
      <c r="A634" s="247" t="str">
        <f t="shared" si="27"/>
        <v>26MN04</v>
      </c>
      <c r="B634" s="248">
        <f t="shared" si="28"/>
        <v>4</v>
      </c>
      <c r="C634" s="266" t="s">
        <v>106</v>
      </c>
      <c r="D634" s="267" t="s">
        <v>307</v>
      </c>
      <c r="E634" s="266">
        <v>0</v>
      </c>
      <c r="F634" s="266">
        <v>0</v>
      </c>
      <c r="G634" s="266">
        <v>0</v>
      </c>
      <c r="H634" s="266">
        <v>0</v>
      </c>
      <c r="I634" s="266">
        <v>0</v>
      </c>
      <c r="J634" s="266">
        <v>0</v>
      </c>
      <c r="K634" s="266">
        <v>0</v>
      </c>
      <c r="L634" s="266">
        <v>0</v>
      </c>
      <c r="M634" s="266">
        <v>0</v>
      </c>
      <c r="N634" s="266">
        <v>0</v>
      </c>
      <c r="O634" s="266">
        <v>0</v>
      </c>
      <c r="P634" s="266">
        <v>0</v>
      </c>
      <c r="Q634" s="266">
        <v>0</v>
      </c>
      <c r="R634" s="266">
        <v>0</v>
      </c>
      <c r="S634" s="266">
        <v>0</v>
      </c>
      <c r="T634" s="268">
        <v>0</v>
      </c>
      <c r="U634" s="259">
        <f t="shared" si="29"/>
        <v>0</v>
      </c>
    </row>
    <row r="635" spans="1:21" x14ac:dyDescent="0.3">
      <c r="A635" s="247" t="str">
        <f t="shared" si="27"/>
        <v>26MR01</v>
      </c>
      <c r="B635" s="248">
        <f t="shared" si="28"/>
        <v>1</v>
      </c>
      <c r="C635" s="263" t="s">
        <v>327</v>
      </c>
      <c r="D635" s="264" t="s">
        <v>325</v>
      </c>
      <c r="E635" s="263">
        <v>2</v>
      </c>
      <c r="F635" s="263">
        <v>0</v>
      </c>
      <c r="G635" s="263">
        <v>0</v>
      </c>
      <c r="H635" s="263">
        <v>2</v>
      </c>
      <c r="I635" s="263">
        <v>0</v>
      </c>
      <c r="J635" s="263">
        <v>0</v>
      </c>
      <c r="K635" s="263">
        <v>0</v>
      </c>
      <c r="L635" s="263">
        <v>0</v>
      </c>
      <c r="M635" s="263">
        <v>0</v>
      </c>
      <c r="N635" s="263">
        <v>0</v>
      </c>
      <c r="O635" s="263">
        <v>0</v>
      </c>
      <c r="P635" s="263">
        <v>0</v>
      </c>
      <c r="Q635" s="263">
        <v>0</v>
      </c>
      <c r="R635" s="263">
        <v>0</v>
      </c>
      <c r="S635" s="263">
        <v>0</v>
      </c>
      <c r="T635" s="265">
        <v>0</v>
      </c>
      <c r="U635" s="259">
        <f t="shared" si="29"/>
        <v>1</v>
      </c>
    </row>
    <row r="636" spans="1:21" x14ac:dyDescent="0.3">
      <c r="A636" s="247" t="str">
        <f t="shared" si="27"/>
        <v>26MU01</v>
      </c>
      <c r="B636" s="248">
        <f t="shared" si="28"/>
        <v>1</v>
      </c>
      <c r="C636" s="263" t="s">
        <v>118</v>
      </c>
      <c r="D636" s="264" t="s">
        <v>110</v>
      </c>
      <c r="E636" s="263">
        <v>0</v>
      </c>
      <c r="F636" s="263">
        <v>0</v>
      </c>
      <c r="G636" s="263">
        <v>0</v>
      </c>
      <c r="H636" s="263">
        <v>0</v>
      </c>
      <c r="I636" s="263">
        <v>0</v>
      </c>
      <c r="J636" s="263">
        <v>0</v>
      </c>
      <c r="K636" s="263">
        <v>0</v>
      </c>
      <c r="L636" s="263">
        <v>0</v>
      </c>
      <c r="M636" s="263">
        <v>1</v>
      </c>
      <c r="N636" s="263">
        <v>0</v>
      </c>
      <c r="O636" s="263">
        <v>0</v>
      </c>
      <c r="P636" s="263">
        <v>1</v>
      </c>
      <c r="Q636" s="263">
        <v>0</v>
      </c>
      <c r="R636" s="263">
        <v>0</v>
      </c>
      <c r="S636" s="263">
        <v>0</v>
      </c>
      <c r="T636" s="265">
        <v>0</v>
      </c>
      <c r="U636" s="259">
        <f t="shared" si="29"/>
        <v>1</v>
      </c>
    </row>
    <row r="637" spans="1:21" x14ac:dyDescent="0.3">
      <c r="A637" s="247" t="str">
        <f t="shared" si="27"/>
        <v>26MU02</v>
      </c>
      <c r="B637" s="248">
        <f t="shared" si="28"/>
        <v>2</v>
      </c>
      <c r="C637" s="263" t="s">
        <v>118</v>
      </c>
      <c r="D637" s="264" t="s">
        <v>134</v>
      </c>
      <c r="E637" s="263">
        <v>1</v>
      </c>
      <c r="F637" s="263">
        <v>0</v>
      </c>
      <c r="G637" s="263">
        <v>0</v>
      </c>
      <c r="H637" s="263">
        <v>1</v>
      </c>
      <c r="I637" s="263">
        <v>0</v>
      </c>
      <c r="J637" s="263">
        <v>0</v>
      </c>
      <c r="K637" s="263">
        <v>0</v>
      </c>
      <c r="L637" s="263">
        <v>0</v>
      </c>
      <c r="M637" s="263">
        <v>0</v>
      </c>
      <c r="N637" s="263">
        <v>0</v>
      </c>
      <c r="O637" s="263">
        <v>0</v>
      </c>
      <c r="P637" s="263">
        <v>0</v>
      </c>
      <c r="Q637" s="263">
        <v>0</v>
      </c>
      <c r="R637" s="263">
        <v>0</v>
      </c>
      <c r="S637" s="263">
        <v>0</v>
      </c>
      <c r="T637" s="265">
        <v>0</v>
      </c>
      <c r="U637" s="259">
        <f t="shared" si="29"/>
        <v>1</v>
      </c>
    </row>
    <row r="638" spans="1:21" x14ac:dyDescent="0.3">
      <c r="A638" s="247" t="str">
        <f t="shared" si="27"/>
        <v>26MW01</v>
      </c>
      <c r="B638" s="248">
        <f t="shared" si="28"/>
        <v>1</v>
      </c>
      <c r="C638" s="266" t="s">
        <v>107</v>
      </c>
      <c r="D638" s="267" t="s">
        <v>97</v>
      </c>
      <c r="E638" s="266">
        <v>4</v>
      </c>
      <c r="F638" s="266">
        <v>0</v>
      </c>
      <c r="G638" s="266">
        <v>0</v>
      </c>
      <c r="H638" s="266">
        <v>4</v>
      </c>
      <c r="I638" s="266">
        <v>0</v>
      </c>
      <c r="J638" s="266">
        <v>0</v>
      </c>
      <c r="K638" s="266">
        <v>0</v>
      </c>
      <c r="L638" s="266">
        <v>0</v>
      </c>
      <c r="M638" s="266">
        <v>4</v>
      </c>
      <c r="N638" s="266">
        <v>0</v>
      </c>
      <c r="O638" s="266">
        <v>0</v>
      </c>
      <c r="P638" s="266">
        <v>4</v>
      </c>
      <c r="Q638" s="266">
        <v>1</v>
      </c>
      <c r="R638" s="266">
        <v>0</v>
      </c>
      <c r="S638" s="266">
        <v>0</v>
      </c>
      <c r="T638" s="268">
        <v>1</v>
      </c>
      <c r="U638" s="259">
        <f t="shared" si="29"/>
        <v>1</v>
      </c>
    </row>
    <row r="639" spans="1:21" x14ac:dyDescent="0.3">
      <c r="A639" s="247" t="str">
        <f t="shared" si="27"/>
        <v>26MW02</v>
      </c>
      <c r="B639" s="248">
        <f t="shared" si="28"/>
        <v>2</v>
      </c>
      <c r="C639" s="263" t="s">
        <v>107</v>
      </c>
      <c r="D639" s="264" t="s">
        <v>213</v>
      </c>
      <c r="E639" s="263">
        <v>1</v>
      </c>
      <c r="F639" s="263">
        <v>0</v>
      </c>
      <c r="G639" s="263">
        <v>0</v>
      </c>
      <c r="H639" s="263">
        <v>1</v>
      </c>
      <c r="I639" s="263">
        <v>0</v>
      </c>
      <c r="J639" s="263">
        <v>0</v>
      </c>
      <c r="K639" s="263">
        <v>0</v>
      </c>
      <c r="L639" s="263">
        <v>0</v>
      </c>
      <c r="M639" s="263">
        <v>1</v>
      </c>
      <c r="N639" s="263">
        <v>0</v>
      </c>
      <c r="O639" s="263">
        <v>0</v>
      </c>
      <c r="P639" s="263">
        <v>1</v>
      </c>
      <c r="Q639" s="263">
        <v>0</v>
      </c>
      <c r="R639" s="263">
        <v>0</v>
      </c>
      <c r="S639" s="263">
        <v>0</v>
      </c>
      <c r="T639" s="265">
        <v>0</v>
      </c>
      <c r="U639" s="259">
        <f t="shared" si="29"/>
        <v>1</v>
      </c>
    </row>
    <row r="640" spans="1:21" x14ac:dyDescent="0.3">
      <c r="A640" s="247" t="str">
        <f t="shared" si="27"/>
        <v>26MW03</v>
      </c>
      <c r="B640" s="248">
        <f t="shared" si="28"/>
        <v>3</v>
      </c>
      <c r="C640" s="266" t="s">
        <v>107</v>
      </c>
      <c r="D640" s="267" t="s">
        <v>228</v>
      </c>
      <c r="E640" s="266">
        <v>1</v>
      </c>
      <c r="F640" s="266">
        <v>0</v>
      </c>
      <c r="G640" s="266">
        <v>0</v>
      </c>
      <c r="H640" s="266">
        <v>1</v>
      </c>
      <c r="I640" s="266">
        <v>0</v>
      </c>
      <c r="J640" s="266">
        <v>0</v>
      </c>
      <c r="K640" s="266">
        <v>0</v>
      </c>
      <c r="L640" s="266">
        <v>0</v>
      </c>
      <c r="M640" s="266">
        <v>0</v>
      </c>
      <c r="N640" s="266">
        <v>0</v>
      </c>
      <c r="O640" s="266">
        <v>0</v>
      </c>
      <c r="P640" s="266">
        <v>0</v>
      </c>
      <c r="Q640" s="266">
        <v>0</v>
      </c>
      <c r="R640" s="266">
        <v>0</v>
      </c>
      <c r="S640" s="266">
        <v>0</v>
      </c>
      <c r="T640" s="268">
        <v>0</v>
      </c>
      <c r="U640" s="259">
        <f t="shared" si="29"/>
        <v>1</v>
      </c>
    </row>
    <row r="641" spans="1:21" x14ac:dyDescent="0.3">
      <c r="A641" s="247" t="str">
        <f t="shared" si="27"/>
        <v>26MW04</v>
      </c>
      <c r="B641" s="248">
        <f t="shared" si="28"/>
        <v>4</v>
      </c>
      <c r="C641" s="263" t="s">
        <v>107</v>
      </c>
      <c r="D641" s="264" t="s">
        <v>309</v>
      </c>
      <c r="E641" s="263">
        <v>0</v>
      </c>
      <c r="F641" s="263">
        <v>0</v>
      </c>
      <c r="G641" s="263">
        <v>0</v>
      </c>
      <c r="H641" s="263">
        <v>0</v>
      </c>
      <c r="I641" s="263">
        <v>0</v>
      </c>
      <c r="J641" s="263">
        <v>0</v>
      </c>
      <c r="K641" s="263">
        <v>0</v>
      </c>
      <c r="L641" s="263">
        <v>0</v>
      </c>
      <c r="M641" s="263">
        <v>0</v>
      </c>
      <c r="N641" s="263">
        <v>0</v>
      </c>
      <c r="O641" s="263">
        <v>0</v>
      </c>
      <c r="P641" s="263">
        <v>0</v>
      </c>
      <c r="Q641" s="263">
        <v>0</v>
      </c>
      <c r="R641" s="263">
        <v>0</v>
      </c>
      <c r="S641" s="263">
        <v>0</v>
      </c>
      <c r="T641" s="265">
        <v>0</v>
      </c>
      <c r="U641" s="259">
        <f t="shared" si="29"/>
        <v>0</v>
      </c>
    </row>
    <row r="642" spans="1:21" x14ac:dyDescent="0.3">
      <c r="A642" s="247" t="str">
        <f t="shared" si="27"/>
        <v>26NC01</v>
      </c>
      <c r="B642" s="248">
        <f t="shared" si="28"/>
        <v>1</v>
      </c>
      <c r="C642" s="263" t="s">
        <v>108</v>
      </c>
      <c r="D642" s="264" t="s">
        <v>97</v>
      </c>
      <c r="E642" s="263">
        <v>6</v>
      </c>
      <c r="F642" s="263">
        <v>0</v>
      </c>
      <c r="G642" s="263">
        <v>0</v>
      </c>
      <c r="H642" s="263">
        <v>6</v>
      </c>
      <c r="I642" s="263">
        <v>0</v>
      </c>
      <c r="J642" s="263">
        <v>0</v>
      </c>
      <c r="K642" s="263">
        <v>0</v>
      </c>
      <c r="L642" s="263">
        <v>0</v>
      </c>
      <c r="M642" s="263">
        <v>3</v>
      </c>
      <c r="N642" s="263">
        <v>0</v>
      </c>
      <c r="O642" s="263">
        <v>0</v>
      </c>
      <c r="P642" s="263">
        <v>3</v>
      </c>
      <c r="Q642" s="263">
        <v>0</v>
      </c>
      <c r="R642" s="263">
        <v>0</v>
      </c>
      <c r="S642" s="263">
        <v>0</v>
      </c>
      <c r="T642" s="265">
        <v>0</v>
      </c>
      <c r="U642" s="259">
        <f t="shared" si="29"/>
        <v>1</v>
      </c>
    </row>
    <row r="643" spans="1:21" x14ac:dyDescent="0.3">
      <c r="A643" s="247" t="str">
        <f t="shared" si="27"/>
        <v>26NE01</v>
      </c>
      <c r="B643" s="248">
        <f t="shared" si="28"/>
        <v>1</v>
      </c>
      <c r="C643" s="266" t="s">
        <v>395</v>
      </c>
      <c r="D643" s="267" t="s">
        <v>215</v>
      </c>
      <c r="E643" s="266">
        <v>0</v>
      </c>
      <c r="F643" s="266">
        <v>0</v>
      </c>
      <c r="G643" s="266">
        <v>0</v>
      </c>
      <c r="H643" s="266">
        <v>0</v>
      </c>
      <c r="I643" s="266">
        <v>0</v>
      </c>
      <c r="J643" s="266">
        <v>0</v>
      </c>
      <c r="K643" s="266">
        <v>0</v>
      </c>
      <c r="L643" s="266">
        <v>0</v>
      </c>
      <c r="M643" s="266">
        <v>0</v>
      </c>
      <c r="N643" s="266">
        <v>0</v>
      </c>
      <c r="O643" s="266">
        <v>0</v>
      </c>
      <c r="P643" s="266">
        <v>0</v>
      </c>
      <c r="Q643" s="266">
        <v>0</v>
      </c>
      <c r="R643" s="266">
        <v>0</v>
      </c>
      <c r="S643" s="266">
        <v>0</v>
      </c>
      <c r="T643" s="268">
        <v>0</v>
      </c>
      <c r="U643" s="259">
        <f t="shared" si="29"/>
        <v>0</v>
      </c>
    </row>
    <row r="644" spans="1:21" x14ac:dyDescent="0.3">
      <c r="A644" s="247" t="str">
        <f t="shared" si="27"/>
        <v>26NL01</v>
      </c>
      <c r="B644" s="248">
        <f t="shared" si="28"/>
        <v>1</v>
      </c>
      <c r="C644" s="266" t="s">
        <v>119</v>
      </c>
      <c r="D644" s="267" t="s">
        <v>110</v>
      </c>
      <c r="E644" s="266">
        <v>3</v>
      </c>
      <c r="F644" s="266">
        <v>0</v>
      </c>
      <c r="G644" s="266">
        <v>0</v>
      </c>
      <c r="H644" s="266">
        <v>3</v>
      </c>
      <c r="I644" s="266">
        <v>1</v>
      </c>
      <c r="J644" s="266">
        <v>0</v>
      </c>
      <c r="K644" s="266">
        <v>0</v>
      </c>
      <c r="L644" s="266">
        <v>1</v>
      </c>
      <c r="M644" s="266">
        <v>2</v>
      </c>
      <c r="N644" s="266">
        <v>0</v>
      </c>
      <c r="O644" s="266">
        <v>0</v>
      </c>
      <c r="P644" s="266">
        <v>2</v>
      </c>
      <c r="Q644" s="266">
        <v>0</v>
      </c>
      <c r="R644" s="266">
        <v>0</v>
      </c>
      <c r="S644" s="266">
        <v>0</v>
      </c>
      <c r="T644" s="268">
        <v>0</v>
      </c>
      <c r="U644" s="259">
        <f t="shared" si="29"/>
        <v>1</v>
      </c>
    </row>
    <row r="645" spans="1:21" x14ac:dyDescent="0.3">
      <c r="A645" s="247" t="str">
        <f t="shared" si="27"/>
        <v>26NR01</v>
      </c>
      <c r="B645" s="248">
        <f t="shared" si="28"/>
        <v>1</v>
      </c>
      <c r="C645" s="263" t="s">
        <v>165</v>
      </c>
      <c r="D645" s="264" t="s">
        <v>161</v>
      </c>
      <c r="E645" s="263">
        <v>5</v>
      </c>
      <c r="F645" s="263">
        <v>0</v>
      </c>
      <c r="G645" s="263">
        <v>0</v>
      </c>
      <c r="H645" s="263">
        <v>5</v>
      </c>
      <c r="I645" s="263">
        <v>0</v>
      </c>
      <c r="J645" s="263">
        <v>0</v>
      </c>
      <c r="K645" s="263">
        <v>0</v>
      </c>
      <c r="L645" s="263">
        <v>0</v>
      </c>
      <c r="M645" s="263">
        <v>1</v>
      </c>
      <c r="N645" s="263">
        <v>0</v>
      </c>
      <c r="O645" s="263">
        <v>0</v>
      </c>
      <c r="P645" s="263">
        <v>1</v>
      </c>
      <c r="Q645" s="263">
        <v>0</v>
      </c>
      <c r="R645" s="263">
        <v>0</v>
      </c>
      <c r="S645" s="263">
        <v>0</v>
      </c>
      <c r="T645" s="265">
        <v>0</v>
      </c>
      <c r="U645" s="259">
        <f t="shared" si="29"/>
        <v>1</v>
      </c>
    </row>
    <row r="646" spans="1:21" x14ac:dyDescent="0.3">
      <c r="A646" s="247" t="str">
        <f t="shared" si="27"/>
        <v>26NR02</v>
      </c>
      <c r="B646" s="248">
        <f t="shared" si="28"/>
        <v>2</v>
      </c>
      <c r="C646" s="266" t="s">
        <v>165</v>
      </c>
      <c r="D646" s="267" t="s">
        <v>190</v>
      </c>
      <c r="E646" s="266">
        <v>0</v>
      </c>
      <c r="F646" s="266">
        <v>0</v>
      </c>
      <c r="G646" s="266">
        <v>0</v>
      </c>
      <c r="H646" s="266">
        <v>0</v>
      </c>
      <c r="I646" s="266">
        <v>0</v>
      </c>
      <c r="J646" s="266">
        <v>0</v>
      </c>
      <c r="K646" s="266">
        <v>0</v>
      </c>
      <c r="L646" s="266">
        <v>0</v>
      </c>
      <c r="M646" s="266">
        <v>0</v>
      </c>
      <c r="N646" s="266">
        <v>0</v>
      </c>
      <c r="O646" s="266">
        <v>0</v>
      </c>
      <c r="P646" s="266">
        <v>0</v>
      </c>
      <c r="Q646" s="266">
        <v>0</v>
      </c>
      <c r="R646" s="266">
        <v>0</v>
      </c>
      <c r="S646" s="266">
        <v>0</v>
      </c>
      <c r="T646" s="268">
        <v>0</v>
      </c>
      <c r="U646" s="259">
        <f t="shared" si="29"/>
        <v>0</v>
      </c>
    </row>
    <row r="647" spans="1:21" x14ac:dyDescent="0.3">
      <c r="A647" s="247" t="str">
        <f t="shared" si="27"/>
        <v>26NR03</v>
      </c>
      <c r="B647" s="248">
        <f t="shared" si="28"/>
        <v>3</v>
      </c>
      <c r="C647" s="266" t="s">
        <v>165</v>
      </c>
      <c r="D647" s="267" t="s">
        <v>317</v>
      </c>
      <c r="E647" s="266">
        <v>0</v>
      </c>
      <c r="F647" s="266">
        <v>0</v>
      </c>
      <c r="G647" s="266">
        <v>0</v>
      </c>
      <c r="H647" s="266">
        <v>0</v>
      </c>
      <c r="I647" s="266">
        <v>0</v>
      </c>
      <c r="J647" s="266">
        <v>0</v>
      </c>
      <c r="K647" s="266">
        <v>0</v>
      </c>
      <c r="L647" s="266">
        <v>0</v>
      </c>
      <c r="M647" s="266">
        <v>0</v>
      </c>
      <c r="N647" s="266">
        <v>0</v>
      </c>
      <c r="O647" s="266">
        <v>0</v>
      </c>
      <c r="P647" s="266">
        <v>0</v>
      </c>
      <c r="Q647" s="266">
        <v>0</v>
      </c>
      <c r="R647" s="266">
        <v>0</v>
      </c>
      <c r="S647" s="266">
        <v>0</v>
      </c>
      <c r="T647" s="268">
        <v>0</v>
      </c>
      <c r="U647" s="259">
        <f t="shared" si="29"/>
        <v>0</v>
      </c>
    </row>
    <row r="648" spans="1:21" x14ac:dyDescent="0.3">
      <c r="A648" s="247" t="str">
        <f t="shared" si="27"/>
        <v>26NU01</v>
      </c>
      <c r="B648" s="248">
        <f t="shared" si="28"/>
        <v>1</v>
      </c>
      <c r="C648" s="266" t="s">
        <v>109</v>
      </c>
      <c r="D648" s="267" t="s">
        <v>97</v>
      </c>
      <c r="E648" s="266">
        <v>1</v>
      </c>
      <c r="F648" s="266">
        <v>0</v>
      </c>
      <c r="G648" s="266">
        <v>0</v>
      </c>
      <c r="H648" s="266">
        <v>1</v>
      </c>
      <c r="I648" s="266">
        <v>0</v>
      </c>
      <c r="J648" s="266">
        <v>0</v>
      </c>
      <c r="K648" s="266">
        <v>0</v>
      </c>
      <c r="L648" s="266">
        <v>0</v>
      </c>
      <c r="M648" s="266">
        <v>0</v>
      </c>
      <c r="N648" s="266">
        <v>1</v>
      </c>
      <c r="O648" s="266">
        <v>0</v>
      </c>
      <c r="P648" s="266">
        <v>1</v>
      </c>
      <c r="Q648" s="266">
        <v>0</v>
      </c>
      <c r="R648" s="266">
        <v>0</v>
      </c>
      <c r="S648" s="266">
        <v>0</v>
      </c>
      <c r="T648" s="268">
        <v>0</v>
      </c>
      <c r="U648" s="259">
        <f t="shared" si="29"/>
        <v>1</v>
      </c>
    </row>
    <row r="649" spans="1:21" x14ac:dyDescent="0.3">
      <c r="A649" s="247" t="str">
        <f t="shared" si="27"/>
        <v>26NU02</v>
      </c>
      <c r="B649" s="248">
        <f t="shared" si="28"/>
        <v>2</v>
      </c>
      <c r="C649" s="263" t="s">
        <v>109</v>
      </c>
      <c r="D649" s="264" t="s">
        <v>231</v>
      </c>
      <c r="E649" s="263">
        <v>1</v>
      </c>
      <c r="F649" s="263">
        <v>0</v>
      </c>
      <c r="G649" s="263">
        <v>0</v>
      </c>
      <c r="H649" s="263">
        <v>1</v>
      </c>
      <c r="I649" s="263">
        <v>0</v>
      </c>
      <c r="J649" s="263">
        <v>0</v>
      </c>
      <c r="K649" s="263">
        <v>0</v>
      </c>
      <c r="L649" s="263">
        <v>0</v>
      </c>
      <c r="M649" s="263">
        <v>0</v>
      </c>
      <c r="N649" s="263">
        <v>0</v>
      </c>
      <c r="O649" s="263">
        <v>0</v>
      </c>
      <c r="P649" s="263">
        <v>0</v>
      </c>
      <c r="Q649" s="263">
        <v>0</v>
      </c>
      <c r="R649" s="263">
        <v>0</v>
      </c>
      <c r="S649" s="263">
        <v>0</v>
      </c>
      <c r="T649" s="265">
        <v>0</v>
      </c>
      <c r="U649" s="259">
        <f t="shared" si="29"/>
        <v>1</v>
      </c>
    </row>
    <row r="650" spans="1:21" x14ac:dyDescent="0.3">
      <c r="A650" s="247" t="str">
        <f t="shared" si="27"/>
        <v>26NU03</v>
      </c>
      <c r="B650" s="248">
        <f t="shared" si="28"/>
        <v>3</v>
      </c>
      <c r="C650" s="266" t="s">
        <v>109</v>
      </c>
      <c r="D650" s="267" t="s">
        <v>314</v>
      </c>
      <c r="E650" s="266">
        <v>1</v>
      </c>
      <c r="F650" s="266">
        <v>0</v>
      </c>
      <c r="G650" s="266">
        <v>0</v>
      </c>
      <c r="H650" s="266">
        <v>1</v>
      </c>
      <c r="I650" s="266">
        <v>0</v>
      </c>
      <c r="J650" s="266">
        <v>0</v>
      </c>
      <c r="K650" s="266">
        <v>0</v>
      </c>
      <c r="L650" s="266">
        <v>0</v>
      </c>
      <c r="M650" s="266">
        <v>0</v>
      </c>
      <c r="N650" s="266">
        <v>0</v>
      </c>
      <c r="O650" s="266">
        <v>0</v>
      </c>
      <c r="P650" s="266">
        <v>0</v>
      </c>
      <c r="Q650" s="266">
        <v>0</v>
      </c>
      <c r="R650" s="266">
        <v>0</v>
      </c>
      <c r="S650" s="266">
        <v>0</v>
      </c>
      <c r="T650" s="268">
        <v>0</v>
      </c>
      <c r="U650" s="259">
        <f t="shared" si="29"/>
        <v>1</v>
      </c>
    </row>
    <row r="651" spans="1:21" x14ac:dyDescent="0.3">
      <c r="A651" s="247" t="str">
        <f t="shared" ref="A651:A714" si="30">C651&amp;IF(B651&lt;10,"0","")&amp;B651</f>
        <v>26NU04</v>
      </c>
      <c r="B651" s="248">
        <f t="shared" ref="B651:B714" si="31">IF(C651=C650,B650+1,1)</f>
        <v>4</v>
      </c>
      <c r="C651" s="263" t="s">
        <v>109</v>
      </c>
      <c r="D651" s="264" t="s">
        <v>329</v>
      </c>
      <c r="E651" s="263">
        <v>0</v>
      </c>
      <c r="F651" s="263">
        <v>0</v>
      </c>
      <c r="G651" s="263">
        <v>0</v>
      </c>
      <c r="H651" s="263">
        <v>0</v>
      </c>
      <c r="I651" s="263">
        <v>0</v>
      </c>
      <c r="J651" s="263">
        <v>0</v>
      </c>
      <c r="K651" s="263">
        <v>0</v>
      </c>
      <c r="L651" s="263">
        <v>0</v>
      </c>
      <c r="M651" s="263">
        <v>0</v>
      </c>
      <c r="N651" s="263">
        <v>0</v>
      </c>
      <c r="O651" s="263">
        <v>0</v>
      </c>
      <c r="P651" s="263">
        <v>0</v>
      </c>
      <c r="Q651" s="263">
        <v>0</v>
      </c>
      <c r="R651" s="263">
        <v>0</v>
      </c>
      <c r="S651" s="263">
        <v>0</v>
      </c>
      <c r="T651" s="265">
        <v>0</v>
      </c>
      <c r="U651" s="259">
        <f t="shared" ref="U651:U714" si="32">IF((H651+P651)&gt;(L651+T651),1,0)</f>
        <v>0</v>
      </c>
    </row>
    <row r="652" spans="1:21" x14ac:dyDescent="0.3">
      <c r="A652" s="247" t="str">
        <f t="shared" si="30"/>
        <v>30EF01</v>
      </c>
      <c r="B652" s="248">
        <f t="shared" si="31"/>
        <v>1</v>
      </c>
      <c r="C652" s="266" t="s">
        <v>170</v>
      </c>
      <c r="D652" s="267" t="s">
        <v>166</v>
      </c>
      <c r="E652" s="266">
        <v>5</v>
      </c>
      <c r="F652" s="266">
        <v>5</v>
      </c>
      <c r="G652" s="266">
        <v>0</v>
      </c>
      <c r="H652" s="266">
        <v>10</v>
      </c>
      <c r="I652" s="266">
        <v>0</v>
      </c>
      <c r="J652" s="266">
        <v>1</v>
      </c>
      <c r="K652" s="266">
        <v>0</v>
      </c>
      <c r="L652" s="266">
        <v>1</v>
      </c>
      <c r="M652" s="266">
        <v>1</v>
      </c>
      <c r="N652" s="266">
        <v>2</v>
      </c>
      <c r="O652" s="266">
        <v>0</v>
      </c>
      <c r="P652" s="266">
        <v>3</v>
      </c>
      <c r="Q652" s="266">
        <v>3</v>
      </c>
      <c r="R652" s="266">
        <v>0</v>
      </c>
      <c r="S652" s="266">
        <v>0</v>
      </c>
      <c r="T652" s="268">
        <v>3</v>
      </c>
      <c r="U652" s="259">
        <f t="shared" si="32"/>
        <v>1</v>
      </c>
    </row>
    <row r="653" spans="1:21" x14ac:dyDescent="0.3">
      <c r="A653" s="247" t="str">
        <f t="shared" si="30"/>
        <v>30EF02</v>
      </c>
      <c r="B653" s="248">
        <f t="shared" si="31"/>
        <v>2</v>
      </c>
      <c r="C653" s="263" t="s">
        <v>170</v>
      </c>
      <c r="D653" s="264" t="s">
        <v>172</v>
      </c>
      <c r="E653" s="263">
        <v>0</v>
      </c>
      <c r="F653" s="263">
        <v>1</v>
      </c>
      <c r="G653" s="263">
        <v>0</v>
      </c>
      <c r="H653" s="263">
        <v>1</v>
      </c>
      <c r="I653" s="263">
        <v>0</v>
      </c>
      <c r="J653" s="263">
        <v>0</v>
      </c>
      <c r="K653" s="263">
        <v>0</v>
      </c>
      <c r="L653" s="263">
        <v>0</v>
      </c>
      <c r="M653" s="263">
        <v>0</v>
      </c>
      <c r="N653" s="263">
        <v>0</v>
      </c>
      <c r="O653" s="263">
        <v>0</v>
      </c>
      <c r="P653" s="263">
        <v>0</v>
      </c>
      <c r="Q653" s="263">
        <v>0</v>
      </c>
      <c r="R653" s="263">
        <v>0</v>
      </c>
      <c r="S653" s="263">
        <v>0</v>
      </c>
      <c r="T653" s="265">
        <v>0</v>
      </c>
      <c r="U653" s="269">
        <f t="shared" si="32"/>
        <v>1</v>
      </c>
    </row>
    <row r="654" spans="1:21" x14ac:dyDescent="0.3">
      <c r="E654" s="251">
        <f>SUM(E11:E653)</f>
        <v>821</v>
      </c>
      <c r="F654" s="251">
        <f t="shared" ref="F654:U654" si="33">SUM(F11:F653)</f>
        <v>104</v>
      </c>
      <c r="G654" s="251">
        <f t="shared" si="33"/>
        <v>57</v>
      </c>
      <c r="H654" s="251">
        <f t="shared" si="33"/>
        <v>982</v>
      </c>
      <c r="I654" s="251">
        <f t="shared" si="33"/>
        <v>141</v>
      </c>
      <c r="J654" s="251">
        <f t="shared" si="33"/>
        <v>16</v>
      </c>
      <c r="K654" s="251">
        <f t="shared" si="33"/>
        <v>13</v>
      </c>
      <c r="L654" s="251">
        <f t="shared" si="33"/>
        <v>170</v>
      </c>
      <c r="M654" s="251">
        <f t="shared" si="33"/>
        <v>580</v>
      </c>
      <c r="N654" s="251">
        <f t="shared" si="33"/>
        <v>39</v>
      </c>
      <c r="O654" s="251">
        <f t="shared" si="33"/>
        <v>15</v>
      </c>
      <c r="P654" s="251">
        <f t="shared" si="33"/>
        <v>634</v>
      </c>
      <c r="Q654" s="251">
        <f t="shared" si="33"/>
        <v>132</v>
      </c>
      <c r="R654" s="251">
        <f t="shared" si="33"/>
        <v>12</v>
      </c>
      <c r="S654" s="251">
        <f t="shared" si="33"/>
        <v>24</v>
      </c>
      <c r="T654" s="251">
        <f t="shared" si="33"/>
        <v>168</v>
      </c>
      <c r="U654" s="251">
        <f t="shared" si="33"/>
        <v>404</v>
      </c>
    </row>
    <row r="655" spans="1:21" x14ac:dyDescent="0.3">
      <c r="H655" s="251">
        <f>L654</f>
        <v>170</v>
      </c>
      <c r="P655" s="251">
        <f>T654</f>
        <v>168</v>
      </c>
    </row>
    <row r="656" spans="1:21" x14ac:dyDescent="0.3">
      <c r="H656" s="251">
        <f>H654-H655</f>
        <v>812</v>
      </c>
      <c r="P656" s="251">
        <f>P654-P655</f>
        <v>466</v>
      </c>
    </row>
  </sheetData>
  <sheetProtection algorithmName="SHA-512" hashValue="Ykd5p6EKCrKIPNFiOlMvP1zC2SpwM3incA/AOZFrPENAxD3BpO3BzwoW63dPCjMVcUzlFPFw+tx2CV2IT2x9Vw==" saltValue="Ab0N2VZOouwmIjOAB+bAbw==" spinCount="100000" sheet="1" objects="1" scenarios="1"/>
  <mergeCells count="8">
    <mergeCell ref="C8:C9"/>
    <mergeCell ref="D8:D9"/>
    <mergeCell ref="E9:H9"/>
    <mergeCell ref="E8:L8"/>
    <mergeCell ref="M8:T8"/>
    <mergeCell ref="I9:L9"/>
    <mergeCell ref="M9:P9"/>
    <mergeCell ref="Q9:T9"/>
  </mergeCells>
  <printOptions headings="1" gridLines="1"/>
  <pageMargins left="0.70866141732283472" right="0.70866141732283472" top="0.74803149606299213" bottom="0.74803149606299213" header="0.31496062992125984" footer="0.31496062992125984"/>
  <pageSetup paperSize="9" scale="42" orientation="landscape" r:id="rId1"/>
  <colBreaks count="1" manualBreakCount="1">
    <brk id="22" min="7" max="3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A5580-2098-49BC-8F00-ECD2B192A6A2}">
  <dimension ref="A1:M758"/>
  <sheetViews>
    <sheetView zoomScale="82" zoomScaleNormal="82" workbookViewId="0">
      <pane ySplit="10" topLeftCell="A11" activePane="bottomLeft" state="frozen"/>
      <selection pane="bottomLeft"/>
    </sheetView>
  </sheetViews>
  <sheetFormatPr defaultRowHeight="15" x14ac:dyDescent="0.3"/>
  <cols>
    <col min="1" max="1" width="9.140625" style="182" customWidth="1"/>
    <col min="2" max="2" width="8.140625" style="182" customWidth="1"/>
    <col min="3" max="3" width="14.140625" style="182" customWidth="1"/>
    <col min="4" max="4" width="14.5703125" style="182" customWidth="1"/>
    <col min="5" max="5" width="9.140625" style="182"/>
    <col min="6" max="6" width="12.42578125" style="182" customWidth="1"/>
    <col min="7" max="7" width="10.85546875" style="182" customWidth="1"/>
    <col min="8" max="8" width="8.28515625" style="182" customWidth="1"/>
    <col min="9" max="9" width="9.140625" style="182"/>
    <col min="10" max="10" width="12.42578125" style="182" customWidth="1"/>
    <col min="11" max="11" width="10.85546875" style="182" customWidth="1"/>
    <col min="12" max="12" width="8.28515625" style="182" customWidth="1"/>
    <col min="13" max="16384" width="9.140625" style="182"/>
  </cols>
  <sheetData>
    <row r="1" spans="1:13" x14ac:dyDescent="0.3">
      <c r="C1" s="183" t="s">
        <v>1609</v>
      </c>
      <c r="D1" s="183"/>
    </row>
    <row r="3" spans="1:13" x14ac:dyDescent="0.3">
      <c r="C3" s="184" t="s">
        <v>1597</v>
      </c>
      <c r="D3" s="185" t="s">
        <v>1602</v>
      </c>
    </row>
    <row r="4" spans="1:13" x14ac:dyDescent="0.3">
      <c r="C4" s="184" t="s">
        <v>1598</v>
      </c>
      <c r="D4" s="186">
        <v>44593</v>
      </c>
    </row>
    <row r="5" spans="1:13" x14ac:dyDescent="0.3">
      <c r="C5" s="184" t="s">
        <v>1599</v>
      </c>
      <c r="D5" s="187">
        <v>44998</v>
      </c>
    </row>
    <row r="6" spans="1:13" ht="15" customHeight="1" x14ac:dyDescent="0.3">
      <c r="C6" s="184" t="s">
        <v>1600</v>
      </c>
      <c r="D6" s="187">
        <v>45027</v>
      </c>
    </row>
    <row r="7" spans="1:13" x14ac:dyDescent="0.3">
      <c r="A7" s="182">
        <v>1</v>
      </c>
      <c r="B7" s="182">
        <v>2</v>
      </c>
      <c r="C7" s="182">
        <v>3</v>
      </c>
      <c r="D7" s="182">
        <v>4</v>
      </c>
      <c r="E7" s="182">
        <v>5</v>
      </c>
      <c r="F7" s="182">
        <v>6</v>
      </c>
      <c r="G7" s="182">
        <v>7</v>
      </c>
      <c r="H7" s="182">
        <v>8</v>
      </c>
      <c r="I7" s="182">
        <v>9</v>
      </c>
      <c r="J7" s="182">
        <v>10</v>
      </c>
      <c r="K7" s="182">
        <v>11</v>
      </c>
      <c r="L7" s="182">
        <v>12</v>
      </c>
      <c r="M7" s="182">
        <v>13</v>
      </c>
    </row>
    <row r="8" spans="1:13" ht="17.25" customHeight="1" x14ac:dyDescent="0.3">
      <c r="C8" s="291"/>
      <c r="D8" s="291"/>
      <c r="E8" s="293" t="s">
        <v>1618</v>
      </c>
      <c r="F8" s="294"/>
      <c r="G8" s="294"/>
      <c r="H8" s="294"/>
      <c r="I8" s="294"/>
      <c r="J8" s="294"/>
      <c r="K8" s="294"/>
      <c r="L8" s="295"/>
      <c r="M8" s="188"/>
    </row>
    <row r="9" spans="1:13" ht="15" customHeight="1" x14ac:dyDescent="0.3">
      <c r="C9" s="292"/>
      <c r="D9" s="292"/>
      <c r="E9" s="296" t="s">
        <v>93</v>
      </c>
      <c r="F9" s="297"/>
      <c r="G9" s="297"/>
      <c r="H9" s="298"/>
      <c r="I9" s="296" t="s">
        <v>94</v>
      </c>
      <c r="J9" s="297"/>
      <c r="K9" s="297"/>
      <c r="L9" s="299"/>
      <c r="M9" s="189"/>
    </row>
    <row r="10" spans="1:13" x14ac:dyDescent="0.3">
      <c r="A10" s="250" t="s">
        <v>1610</v>
      </c>
      <c r="B10" s="270" t="s">
        <v>1596</v>
      </c>
      <c r="C10" s="180" t="s">
        <v>1594</v>
      </c>
      <c r="D10" s="179" t="s">
        <v>49</v>
      </c>
      <c r="E10" s="262" t="s">
        <v>1615</v>
      </c>
      <c r="F10" s="262" t="s">
        <v>1616</v>
      </c>
      <c r="G10" s="262" t="s">
        <v>1617</v>
      </c>
      <c r="H10" s="262" t="s">
        <v>95</v>
      </c>
      <c r="I10" s="262" t="s">
        <v>1615</v>
      </c>
      <c r="J10" s="262" t="s">
        <v>1616</v>
      </c>
      <c r="K10" s="262" t="s">
        <v>1617</v>
      </c>
      <c r="L10" s="262" t="s">
        <v>95</v>
      </c>
      <c r="M10" s="239" t="s">
        <v>1485</v>
      </c>
    </row>
    <row r="11" spans="1:13" x14ac:dyDescent="0.3">
      <c r="A11" s="240" t="str">
        <f>C11&amp;IF(B11&lt;10,"0","")&amp;B11</f>
        <v>00AO01</v>
      </c>
      <c r="B11" s="240">
        <f>IF(C11=C10,B10+1,1)</f>
        <v>1</v>
      </c>
      <c r="C11" s="190" t="s">
        <v>418</v>
      </c>
      <c r="D11" s="190" t="s">
        <v>405</v>
      </c>
      <c r="E11" s="190">
        <v>1</v>
      </c>
      <c r="F11" s="190">
        <v>0</v>
      </c>
      <c r="G11" s="190">
        <v>0</v>
      </c>
      <c r="H11" s="190">
        <v>1</v>
      </c>
      <c r="I11" s="190">
        <v>0</v>
      </c>
      <c r="J11" s="190">
        <v>0</v>
      </c>
      <c r="K11" s="190">
        <v>0</v>
      </c>
      <c r="L11" s="190">
        <v>0</v>
      </c>
      <c r="M11" s="271">
        <f t="shared" ref="M11:M74" si="0">IF(H11&gt;L11,1,0)</f>
        <v>1</v>
      </c>
    </row>
    <row r="12" spans="1:13" x14ac:dyDescent="0.3">
      <c r="A12" s="240" t="str">
        <f t="shared" ref="A12:A75" si="1">C12&amp;IF(B12&lt;10,"0","")&amp;B12</f>
        <v>00AO02</v>
      </c>
      <c r="B12" s="240">
        <f t="shared" ref="B12:B75" si="2">IF(C12=C11,B11+1,1)</f>
        <v>2</v>
      </c>
      <c r="C12" s="190" t="s">
        <v>418</v>
      </c>
      <c r="D12" s="190" t="s">
        <v>422</v>
      </c>
      <c r="E12" s="190">
        <v>1</v>
      </c>
      <c r="F12" s="190">
        <v>0</v>
      </c>
      <c r="G12" s="190">
        <v>0</v>
      </c>
      <c r="H12" s="190">
        <v>1</v>
      </c>
      <c r="I12" s="190">
        <v>0</v>
      </c>
      <c r="J12" s="190">
        <v>0</v>
      </c>
      <c r="K12" s="190">
        <v>0</v>
      </c>
      <c r="L12" s="190">
        <v>0</v>
      </c>
      <c r="M12" s="272">
        <f t="shared" si="0"/>
        <v>1</v>
      </c>
    </row>
    <row r="13" spans="1:13" x14ac:dyDescent="0.3">
      <c r="A13" s="240" t="str">
        <f t="shared" si="1"/>
        <v>00AO03</v>
      </c>
      <c r="B13" s="240">
        <f t="shared" si="2"/>
        <v>3</v>
      </c>
      <c r="C13" s="190" t="s">
        <v>418</v>
      </c>
      <c r="D13" s="190" t="s">
        <v>423</v>
      </c>
      <c r="E13" s="190">
        <v>0</v>
      </c>
      <c r="F13" s="190">
        <v>0</v>
      </c>
      <c r="G13" s="190">
        <v>0</v>
      </c>
      <c r="H13" s="190">
        <v>0</v>
      </c>
      <c r="I13" s="190">
        <v>0</v>
      </c>
      <c r="J13" s="190">
        <v>0</v>
      </c>
      <c r="K13" s="190">
        <v>0</v>
      </c>
      <c r="L13" s="190">
        <v>0</v>
      </c>
      <c r="M13" s="272">
        <f t="shared" si="0"/>
        <v>0</v>
      </c>
    </row>
    <row r="14" spans="1:13" x14ac:dyDescent="0.3">
      <c r="A14" s="240" t="str">
        <f t="shared" si="1"/>
        <v>00AO04</v>
      </c>
      <c r="B14" s="240">
        <f t="shared" si="2"/>
        <v>4</v>
      </c>
      <c r="C14" s="190" t="s">
        <v>418</v>
      </c>
      <c r="D14" s="190" t="s">
        <v>426</v>
      </c>
      <c r="E14" s="190">
        <v>1</v>
      </c>
      <c r="F14" s="190">
        <v>0</v>
      </c>
      <c r="G14" s="190">
        <v>0</v>
      </c>
      <c r="H14" s="190">
        <v>1</v>
      </c>
      <c r="I14" s="190">
        <v>0</v>
      </c>
      <c r="J14" s="190">
        <v>0</v>
      </c>
      <c r="K14" s="190">
        <v>0</v>
      </c>
      <c r="L14" s="190">
        <v>0</v>
      </c>
      <c r="M14" s="272">
        <f t="shared" si="0"/>
        <v>1</v>
      </c>
    </row>
    <row r="15" spans="1:13" x14ac:dyDescent="0.3">
      <c r="A15" s="240" t="str">
        <f t="shared" si="1"/>
        <v>00AO05</v>
      </c>
      <c r="B15" s="240">
        <f t="shared" si="2"/>
        <v>5</v>
      </c>
      <c r="C15" s="190" t="s">
        <v>418</v>
      </c>
      <c r="D15" s="190" t="s">
        <v>433</v>
      </c>
      <c r="E15" s="190">
        <v>0</v>
      </c>
      <c r="F15" s="190">
        <v>0</v>
      </c>
      <c r="G15" s="190">
        <v>0</v>
      </c>
      <c r="H15" s="190">
        <v>0</v>
      </c>
      <c r="I15" s="190">
        <v>0</v>
      </c>
      <c r="J15" s="190">
        <v>0</v>
      </c>
      <c r="K15" s="190">
        <v>0</v>
      </c>
      <c r="L15" s="190">
        <v>0</v>
      </c>
      <c r="M15" s="272">
        <f t="shared" si="0"/>
        <v>0</v>
      </c>
    </row>
    <row r="16" spans="1:13" x14ac:dyDescent="0.3">
      <c r="A16" s="240" t="str">
        <f t="shared" si="1"/>
        <v>00AO06</v>
      </c>
      <c r="B16" s="240">
        <f t="shared" si="2"/>
        <v>6</v>
      </c>
      <c r="C16" s="190" t="s">
        <v>418</v>
      </c>
      <c r="D16" s="190" t="s">
        <v>440</v>
      </c>
      <c r="E16" s="190">
        <v>5</v>
      </c>
      <c r="F16" s="190">
        <v>0</v>
      </c>
      <c r="G16" s="190">
        <v>0</v>
      </c>
      <c r="H16" s="190">
        <v>5</v>
      </c>
      <c r="I16" s="190">
        <v>3</v>
      </c>
      <c r="J16" s="190">
        <v>0</v>
      </c>
      <c r="K16" s="190">
        <v>0</v>
      </c>
      <c r="L16" s="190">
        <v>3</v>
      </c>
      <c r="M16" s="272">
        <f t="shared" si="0"/>
        <v>1</v>
      </c>
    </row>
    <row r="17" spans="1:13" x14ac:dyDescent="0.3">
      <c r="A17" s="240" t="str">
        <f t="shared" si="1"/>
        <v>00AO07</v>
      </c>
      <c r="B17" s="240">
        <f t="shared" si="2"/>
        <v>7</v>
      </c>
      <c r="C17" s="190" t="s">
        <v>418</v>
      </c>
      <c r="D17" s="190" t="s">
        <v>442</v>
      </c>
      <c r="E17" s="190">
        <v>0</v>
      </c>
      <c r="F17" s="190">
        <v>0</v>
      </c>
      <c r="G17" s="190">
        <v>0</v>
      </c>
      <c r="H17" s="190">
        <v>0</v>
      </c>
      <c r="I17" s="190">
        <v>2</v>
      </c>
      <c r="J17" s="190">
        <v>0</v>
      </c>
      <c r="K17" s="190">
        <v>0</v>
      </c>
      <c r="L17" s="190">
        <v>2</v>
      </c>
      <c r="M17" s="272">
        <f t="shared" si="0"/>
        <v>0</v>
      </c>
    </row>
    <row r="18" spans="1:13" x14ac:dyDescent="0.3">
      <c r="A18" s="240" t="str">
        <f t="shared" si="1"/>
        <v>00AO08</v>
      </c>
      <c r="B18" s="240">
        <f t="shared" si="2"/>
        <v>8</v>
      </c>
      <c r="C18" s="190" t="s">
        <v>418</v>
      </c>
      <c r="D18" s="190" t="s">
        <v>447</v>
      </c>
      <c r="E18" s="190">
        <v>0</v>
      </c>
      <c r="F18" s="190">
        <v>0</v>
      </c>
      <c r="G18" s="190">
        <v>0</v>
      </c>
      <c r="H18" s="190">
        <v>0</v>
      </c>
      <c r="I18" s="190">
        <v>0</v>
      </c>
      <c r="J18" s="190">
        <v>0</v>
      </c>
      <c r="K18" s="190">
        <v>0</v>
      </c>
      <c r="L18" s="190">
        <v>0</v>
      </c>
      <c r="M18" s="272">
        <f t="shared" si="0"/>
        <v>0</v>
      </c>
    </row>
    <row r="19" spans="1:13" x14ac:dyDescent="0.3">
      <c r="A19" s="240" t="str">
        <f t="shared" si="1"/>
        <v>00AO09</v>
      </c>
      <c r="B19" s="240">
        <f t="shared" si="2"/>
        <v>9</v>
      </c>
      <c r="C19" s="190" t="s">
        <v>418</v>
      </c>
      <c r="D19" s="190" t="s">
        <v>460</v>
      </c>
      <c r="E19" s="190">
        <v>0</v>
      </c>
      <c r="F19" s="190">
        <v>0</v>
      </c>
      <c r="G19" s="190">
        <v>0</v>
      </c>
      <c r="H19" s="190">
        <v>0</v>
      </c>
      <c r="I19" s="190">
        <v>0</v>
      </c>
      <c r="J19" s="190">
        <v>0</v>
      </c>
      <c r="K19" s="190">
        <v>0</v>
      </c>
      <c r="L19" s="190">
        <v>0</v>
      </c>
      <c r="M19" s="272">
        <f t="shared" si="0"/>
        <v>0</v>
      </c>
    </row>
    <row r="20" spans="1:13" x14ac:dyDescent="0.3">
      <c r="A20" s="240" t="str">
        <f t="shared" si="1"/>
        <v>00AO10</v>
      </c>
      <c r="B20" s="240">
        <f t="shared" si="2"/>
        <v>10</v>
      </c>
      <c r="C20" s="190" t="s">
        <v>418</v>
      </c>
      <c r="D20" s="190" t="s">
        <v>470</v>
      </c>
      <c r="E20" s="190">
        <v>0</v>
      </c>
      <c r="F20" s="190">
        <v>0</v>
      </c>
      <c r="G20" s="190">
        <v>0</v>
      </c>
      <c r="H20" s="190">
        <v>0</v>
      </c>
      <c r="I20" s="190">
        <v>0</v>
      </c>
      <c r="J20" s="190">
        <v>0</v>
      </c>
      <c r="K20" s="190">
        <v>0</v>
      </c>
      <c r="L20" s="190">
        <v>0</v>
      </c>
      <c r="M20" s="272">
        <f t="shared" si="0"/>
        <v>0</v>
      </c>
    </row>
    <row r="21" spans="1:13" x14ac:dyDescent="0.3">
      <c r="A21" s="240" t="str">
        <f t="shared" si="1"/>
        <v>00AO11</v>
      </c>
      <c r="B21" s="240">
        <f t="shared" si="2"/>
        <v>11</v>
      </c>
      <c r="C21" s="190" t="s">
        <v>418</v>
      </c>
      <c r="D21" s="190" t="s">
        <v>471</v>
      </c>
      <c r="E21" s="190">
        <v>0</v>
      </c>
      <c r="F21" s="190">
        <v>0</v>
      </c>
      <c r="G21" s="190">
        <v>0</v>
      </c>
      <c r="H21" s="190">
        <v>0</v>
      </c>
      <c r="I21" s="190">
        <v>0</v>
      </c>
      <c r="J21" s="190">
        <v>0</v>
      </c>
      <c r="K21" s="190">
        <v>0</v>
      </c>
      <c r="L21" s="190">
        <v>0</v>
      </c>
      <c r="M21" s="272">
        <f t="shared" si="0"/>
        <v>0</v>
      </c>
    </row>
    <row r="22" spans="1:13" x14ac:dyDescent="0.3">
      <c r="A22" s="240" t="str">
        <f t="shared" si="1"/>
        <v>00AO12</v>
      </c>
      <c r="B22" s="240">
        <f t="shared" si="2"/>
        <v>12</v>
      </c>
      <c r="C22" s="190" t="s">
        <v>418</v>
      </c>
      <c r="D22" s="190" t="s">
        <v>475</v>
      </c>
      <c r="E22" s="190">
        <v>0</v>
      </c>
      <c r="F22" s="190">
        <v>0</v>
      </c>
      <c r="G22" s="190">
        <v>0</v>
      </c>
      <c r="H22" s="190">
        <v>0</v>
      </c>
      <c r="I22" s="190">
        <v>1</v>
      </c>
      <c r="J22" s="190">
        <v>0</v>
      </c>
      <c r="K22" s="190">
        <v>0</v>
      </c>
      <c r="L22" s="190">
        <v>1</v>
      </c>
      <c r="M22" s="272">
        <f t="shared" si="0"/>
        <v>0</v>
      </c>
    </row>
    <row r="23" spans="1:13" x14ac:dyDescent="0.3">
      <c r="A23" s="240" t="str">
        <f t="shared" si="1"/>
        <v>00AO13</v>
      </c>
      <c r="B23" s="240">
        <f t="shared" si="2"/>
        <v>13</v>
      </c>
      <c r="C23" s="190" t="s">
        <v>418</v>
      </c>
      <c r="D23" s="190" t="s">
        <v>483</v>
      </c>
      <c r="E23" s="190">
        <v>0</v>
      </c>
      <c r="F23" s="190">
        <v>0</v>
      </c>
      <c r="G23" s="190">
        <v>0</v>
      </c>
      <c r="H23" s="190">
        <v>0</v>
      </c>
      <c r="I23" s="190">
        <v>1</v>
      </c>
      <c r="J23" s="190">
        <v>0</v>
      </c>
      <c r="K23" s="190">
        <v>0</v>
      </c>
      <c r="L23" s="190">
        <v>1</v>
      </c>
      <c r="M23" s="272">
        <f t="shared" si="0"/>
        <v>0</v>
      </c>
    </row>
    <row r="24" spans="1:13" x14ac:dyDescent="0.3">
      <c r="A24" s="240" t="str">
        <f t="shared" si="1"/>
        <v>00AO14</v>
      </c>
      <c r="B24" s="240">
        <f t="shared" si="2"/>
        <v>14</v>
      </c>
      <c r="C24" s="190" t="s">
        <v>418</v>
      </c>
      <c r="D24" s="190" t="s">
        <v>485</v>
      </c>
      <c r="E24" s="190">
        <v>0</v>
      </c>
      <c r="F24" s="190">
        <v>0</v>
      </c>
      <c r="G24" s="190">
        <v>0</v>
      </c>
      <c r="H24" s="190">
        <v>0</v>
      </c>
      <c r="I24" s="190">
        <v>0</v>
      </c>
      <c r="J24" s="190">
        <v>0</v>
      </c>
      <c r="K24" s="190">
        <v>0</v>
      </c>
      <c r="L24" s="190">
        <v>0</v>
      </c>
      <c r="M24" s="272">
        <f t="shared" si="0"/>
        <v>0</v>
      </c>
    </row>
    <row r="25" spans="1:13" x14ac:dyDescent="0.3">
      <c r="A25" s="240" t="str">
        <f t="shared" si="1"/>
        <v>00AO15</v>
      </c>
      <c r="B25" s="240">
        <f t="shared" si="2"/>
        <v>15</v>
      </c>
      <c r="C25" s="190" t="s">
        <v>418</v>
      </c>
      <c r="D25" s="190" t="s">
        <v>486</v>
      </c>
      <c r="E25" s="190">
        <v>0</v>
      </c>
      <c r="F25" s="190">
        <v>0</v>
      </c>
      <c r="G25" s="190">
        <v>0</v>
      </c>
      <c r="H25" s="190">
        <v>0</v>
      </c>
      <c r="I25" s="190">
        <v>0</v>
      </c>
      <c r="J25" s="190">
        <v>0</v>
      </c>
      <c r="K25" s="190">
        <v>0</v>
      </c>
      <c r="L25" s="190">
        <v>0</v>
      </c>
      <c r="M25" s="272">
        <f t="shared" si="0"/>
        <v>0</v>
      </c>
    </row>
    <row r="26" spans="1:13" x14ac:dyDescent="0.3">
      <c r="A26" s="240" t="str">
        <f t="shared" si="1"/>
        <v>00AO16</v>
      </c>
      <c r="B26" s="240">
        <f t="shared" si="2"/>
        <v>16</v>
      </c>
      <c r="C26" s="190" t="s">
        <v>418</v>
      </c>
      <c r="D26" s="190" t="s">
        <v>487</v>
      </c>
      <c r="E26" s="190">
        <v>0</v>
      </c>
      <c r="F26" s="190">
        <v>0</v>
      </c>
      <c r="G26" s="190">
        <v>0</v>
      </c>
      <c r="H26" s="190">
        <v>0</v>
      </c>
      <c r="I26" s="190">
        <v>0</v>
      </c>
      <c r="J26" s="190">
        <v>0</v>
      </c>
      <c r="K26" s="190">
        <v>0</v>
      </c>
      <c r="L26" s="190">
        <v>0</v>
      </c>
      <c r="M26" s="272">
        <f t="shared" si="0"/>
        <v>0</v>
      </c>
    </row>
    <row r="27" spans="1:13" x14ac:dyDescent="0.3">
      <c r="A27" s="240" t="str">
        <f t="shared" si="1"/>
        <v>00AO17</v>
      </c>
      <c r="B27" s="240">
        <f t="shared" si="2"/>
        <v>17</v>
      </c>
      <c r="C27" s="190" t="s">
        <v>418</v>
      </c>
      <c r="D27" s="190" t="s">
        <v>502</v>
      </c>
      <c r="E27" s="190">
        <v>0</v>
      </c>
      <c r="F27" s="190">
        <v>0</v>
      </c>
      <c r="G27" s="190">
        <v>0</v>
      </c>
      <c r="H27" s="190">
        <v>0</v>
      </c>
      <c r="I27" s="190">
        <v>1</v>
      </c>
      <c r="J27" s="190">
        <v>0</v>
      </c>
      <c r="K27" s="190">
        <v>0</v>
      </c>
      <c r="L27" s="190">
        <v>1</v>
      </c>
      <c r="M27" s="272">
        <f t="shared" si="0"/>
        <v>0</v>
      </c>
    </row>
    <row r="28" spans="1:13" x14ac:dyDescent="0.3">
      <c r="A28" s="240" t="str">
        <f t="shared" si="1"/>
        <v>00KK01</v>
      </c>
      <c r="B28" s="240">
        <f t="shared" si="2"/>
        <v>1</v>
      </c>
      <c r="C28" s="190" t="s">
        <v>305</v>
      </c>
      <c r="D28" s="190" t="s">
        <v>487</v>
      </c>
      <c r="E28" s="190">
        <v>0</v>
      </c>
      <c r="F28" s="190">
        <v>0</v>
      </c>
      <c r="G28" s="190">
        <v>0</v>
      </c>
      <c r="H28" s="190">
        <v>0</v>
      </c>
      <c r="I28" s="190">
        <v>1</v>
      </c>
      <c r="J28" s="190">
        <v>0</v>
      </c>
      <c r="K28" s="190">
        <v>0</v>
      </c>
      <c r="L28" s="190">
        <v>1</v>
      </c>
      <c r="M28" s="272">
        <f t="shared" si="0"/>
        <v>0</v>
      </c>
    </row>
    <row r="29" spans="1:13" x14ac:dyDescent="0.3">
      <c r="A29" s="240" t="str">
        <f t="shared" si="1"/>
        <v>00KM01</v>
      </c>
      <c r="B29" s="240">
        <f t="shared" si="2"/>
        <v>1</v>
      </c>
      <c r="C29" s="190" t="s">
        <v>98</v>
      </c>
      <c r="D29" s="190" t="s">
        <v>417</v>
      </c>
      <c r="E29" s="190">
        <v>6</v>
      </c>
      <c r="F29" s="190">
        <v>0</v>
      </c>
      <c r="G29" s="190">
        <v>0</v>
      </c>
      <c r="H29" s="190">
        <v>6</v>
      </c>
      <c r="I29" s="190">
        <v>2</v>
      </c>
      <c r="J29" s="190">
        <v>1</v>
      </c>
      <c r="K29" s="190">
        <v>0</v>
      </c>
      <c r="L29" s="190">
        <v>3</v>
      </c>
      <c r="M29" s="272">
        <f t="shared" si="0"/>
        <v>1</v>
      </c>
    </row>
    <row r="30" spans="1:13" x14ac:dyDescent="0.3">
      <c r="A30" s="240" t="str">
        <f t="shared" si="1"/>
        <v>00KM02</v>
      </c>
      <c r="B30" s="240">
        <f t="shared" si="2"/>
        <v>2</v>
      </c>
      <c r="C30" s="190" t="s">
        <v>98</v>
      </c>
      <c r="D30" s="190" t="s">
        <v>420</v>
      </c>
      <c r="E30" s="190">
        <v>10</v>
      </c>
      <c r="F30" s="190">
        <v>0</v>
      </c>
      <c r="G30" s="190">
        <v>0</v>
      </c>
      <c r="H30" s="190">
        <v>10</v>
      </c>
      <c r="I30" s="190">
        <v>9</v>
      </c>
      <c r="J30" s="190">
        <v>0</v>
      </c>
      <c r="K30" s="190">
        <v>2</v>
      </c>
      <c r="L30" s="190">
        <v>11</v>
      </c>
      <c r="M30" s="272">
        <f t="shared" si="0"/>
        <v>0</v>
      </c>
    </row>
    <row r="31" spans="1:13" x14ac:dyDescent="0.3">
      <c r="A31" s="240" t="str">
        <f t="shared" si="1"/>
        <v>00KM03</v>
      </c>
      <c r="B31" s="240">
        <f t="shared" si="2"/>
        <v>3</v>
      </c>
      <c r="C31" s="190" t="s">
        <v>98</v>
      </c>
      <c r="D31" s="190" t="s">
        <v>423</v>
      </c>
      <c r="E31" s="190">
        <v>0</v>
      </c>
      <c r="F31" s="190">
        <v>0</v>
      </c>
      <c r="G31" s="190">
        <v>0</v>
      </c>
      <c r="H31" s="190">
        <v>0</v>
      </c>
      <c r="I31" s="190">
        <v>0</v>
      </c>
      <c r="J31" s="190">
        <v>0</v>
      </c>
      <c r="K31" s="190">
        <v>0</v>
      </c>
      <c r="L31" s="190">
        <v>0</v>
      </c>
      <c r="M31" s="272">
        <f t="shared" si="0"/>
        <v>0</v>
      </c>
    </row>
    <row r="32" spans="1:13" x14ac:dyDescent="0.3">
      <c r="A32" s="240" t="str">
        <f t="shared" si="1"/>
        <v>00KM04</v>
      </c>
      <c r="B32" s="240">
        <f t="shared" si="2"/>
        <v>4</v>
      </c>
      <c r="C32" s="190" t="s">
        <v>98</v>
      </c>
      <c r="D32" s="190" t="s">
        <v>425</v>
      </c>
      <c r="E32" s="190">
        <v>0</v>
      </c>
      <c r="F32" s="190">
        <v>0</v>
      </c>
      <c r="G32" s="190">
        <v>0</v>
      </c>
      <c r="H32" s="190">
        <v>0</v>
      </c>
      <c r="I32" s="190">
        <v>1</v>
      </c>
      <c r="J32" s="190">
        <v>0</v>
      </c>
      <c r="K32" s="190">
        <v>0</v>
      </c>
      <c r="L32" s="190">
        <v>1</v>
      </c>
      <c r="M32" s="272">
        <f t="shared" si="0"/>
        <v>0</v>
      </c>
    </row>
    <row r="33" spans="1:13" x14ac:dyDescent="0.3">
      <c r="A33" s="240" t="str">
        <f t="shared" si="1"/>
        <v>00KM05</v>
      </c>
      <c r="B33" s="240">
        <f t="shared" si="2"/>
        <v>5</v>
      </c>
      <c r="C33" s="190" t="s">
        <v>98</v>
      </c>
      <c r="D33" s="190" t="s">
        <v>433</v>
      </c>
      <c r="E33" s="190">
        <v>1</v>
      </c>
      <c r="F33" s="190">
        <v>0</v>
      </c>
      <c r="G33" s="190">
        <v>0</v>
      </c>
      <c r="H33" s="190">
        <v>1</v>
      </c>
      <c r="I33" s="190">
        <v>0</v>
      </c>
      <c r="J33" s="190">
        <v>0</v>
      </c>
      <c r="K33" s="190">
        <v>0</v>
      </c>
      <c r="L33" s="190">
        <v>0</v>
      </c>
      <c r="M33" s="272">
        <f t="shared" si="0"/>
        <v>1</v>
      </c>
    </row>
    <row r="34" spans="1:13" x14ac:dyDescent="0.3">
      <c r="A34" s="240" t="str">
        <f t="shared" si="1"/>
        <v>00KM06</v>
      </c>
      <c r="B34" s="240">
        <f t="shared" si="2"/>
        <v>6</v>
      </c>
      <c r="C34" s="190" t="s">
        <v>98</v>
      </c>
      <c r="D34" s="190" t="s">
        <v>479</v>
      </c>
      <c r="E34" s="190">
        <v>0</v>
      </c>
      <c r="F34" s="190">
        <v>0</v>
      </c>
      <c r="G34" s="190">
        <v>0</v>
      </c>
      <c r="H34" s="190">
        <v>0</v>
      </c>
      <c r="I34" s="190">
        <v>0</v>
      </c>
      <c r="J34" s="190">
        <v>0</v>
      </c>
      <c r="K34" s="190">
        <v>0</v>
      </c>
      <c r="L34" s="190">
        <v>0</v>
      </c>
      <c r="M34" s="272">
        <f t="shared" si="0"/>
        <v>0</v>
      </c>
    </row>
    <row r="35" spans="1:13" x14ac:dyDescent="0.3">
      <c r="A35" s="240" t="str">
        <f t="shared" si="1"/>
        <v>00KX01</v>
      </c>
      <c r="B35" s="240">
        <f t="shared" si="2"/>
        <v>1</v>
      </c>
      <c r="C35" s="190" t="s">
        <v>504</v>
      </c>
      <c r="D35" s="190" t="s">
        <v>503</v>
      </c>
      <c r="E35" s="190">
        <v>0</v>
      </c>
      <c r="F35" s="190">
        <v>0</v>
      </c>
      <c r="G35" s="190">
        <v>0</v>
      </c>
      <c r="H35" s="190">
        <v>0</v>
      </c>
      <c r="I35" s="190">
        <v>1</v>
      </c>
      <c r="J35" s="190">
        <v>0</v>
      </c>
      <c r="K35" s="190">
        <v>0</v>
      </c>
      <c r="L35" s="190">
        <v>1</v>
      </c>
      <c r="M35" s="272">
        <f t="shared" si="0"/>
        <v>0</v>
      </c>
    </row>
    <row r="36" spans="1:13" x14ac:dyDescent="0.3">
      <c r="A36" s="240" t="str">
        <f t="shared" si="1"/>
        <v>00LD01</v>
      </c>
      <c r="B36" s="240">
        <f t="shared" si="2"/>
        <v>1</v>
      </c>
      <c r="C36" s="190" t="s">
        <v>121</v>
      </c>
      <c r="D36" s="190" t="s">
        <v>409</v>
      </c>
      <c r="E36" s="190">
        <v>2</v>
      </c>
      <c r="F36" s="190">
        <v>0</v>
      </c>
      <c r="G36" s="190">
        <v>0</v>
      </c>
      <c r="H36" s="190">
        <v>2</v>
      </c>
      <c r="I36" s="190">
        <v>0</v>
      </c>
      <c r="J36" s="190">
        <v>0</v>
      </c>
      <c r="K36" s="190">
        <v>1</v>
      </c>
      <c r="L36" s="190">
        <v>1</v>
      </c>
      <c r="M36" s="272">
        <f t="shared" si="0"/>
        <v>1</v>
      </c>
    </row>
    <row r="37" spans="1:13" x14ac:dyDescent="0.3">
      <c r="A37" s="240" t="str">
        <f t="shared" si="1"/>
        <v>00LD02</v>
      </c>
      <c r="B37" s="240">
        <f t="shared" si="2"/>
        <v>2</v>
      </c>
      <c r="C37" s="190" t="s">
        <v>121</v>
      </c>
      <c r="D37" s="190" t="s">
        <v>411</v>
      </c>
      <c r="E37" s="190">
        <v>0</v>
      </c>
      <c r="F37" s="190">
        <v>0</v>
      </c>
      <c r="G37" s="190">
        <v>0</v>
      </c>
      <c r="H37" s="190">
        <v>0</v>
      </c>
      <c r="I37" s="190">
        <v>0</v>
      </c>
      <c r="J37" s="190">
        <v>0</v>
      </c>
      <c r="K37" s="190">
        <v>1</v>
      </c>
      <c r="L37" s="190">
        <v>1</v>
      </c>
      <c r="M37" s="272">
        <f t="shared" si="0"/>
        <v>0</v>
      </c>
    </row>
    <row r="38" spans="1:13" x14ac:dyDescent="0.3">
      <c r="A38" s="240" t="str">
        <f t="shared" si="1"/>
        <v>00LH01</v>
      </c>
      <c r="B38" s="240">
        <f t="shared" si="2"/>
        <v>1</v>
      </c>
      <c r="C38" s="190" t="s">
        <v>371</v>
      </c>
      <c r="D38" s="190" t="s">
        <v>482</v>
      </c>
      <c r="E38" s="190">
        <v>0</v>
      </c>
      <c r="F38" s="190">
        <v>0</v>
      </c>
      <c r="G38" s="190">
        <v>0</v>
      </c>
      <c r="H38" s="190">
        <v>0</v>
      </c>
      <c r="I38" s="190">
        <v>0</v>
      </c>
      <c r="J38" s="190">
        <v>0</v>
      </c>
      <c r="K38" s="190">
        <v>0</v>
      </c>
      <c r="L38" s="190">
        <v>0</v>
      </c>
      <c r="M38" s="272">
        <f t="shared" si="0"/>
        <v>0</v>
      </c>
    </row>
    <row r="39" spans="1:13" x14ac:dyDescent="0.3">
      <c r="A39" s="240" t="str">
        <f t="shared" si="1"/>
        <v>00LH02</v>
      </c>
      <c r="B39" s="240">
        <f t="shared" si="2"/>
        <v>2</v>
      </c>
      <c r="C39" s="190" t="s">
        <v>371</v>
      </c>
      <c r="D39" s="190" t="s">
        <v>499</v>
      </c>
      <c r="E39" s="190">
        <v>3</v>
      </c>
      <c r="F39" s="190">
        <v>0</v>
      </c>
      <c r="G39" s="190">
        <v>0</v>
      </c>
      <c r="H39" s="190">
        <v>3</v>
      </c>
      <c r="I39" s="190">
        <v>3</v>
      </c>
      <c r="J39" s="190">
        <v>0</v>
      </c>
      <c r="K39" s="190">
        <v>0</v>
      </c>
      <c r="L39" s="190">
        <v>3</v>
      </c>
      <c r="M39" s="272">
        <f t="shared" si="0"/>
        <v>0</v>
      </c>
    </row>
    <row r="40" spans="1:13" x14ac:dyDescent="0.3">
      <c r="A40" s="240" t="str">
        <f t="shared" si="1"/>
        <v>00NT01</v>
      </c>
      <c r="B40" s="240">
        <f t="shared" si="2"/>
        <v>1</v>
      </c>
      <c r="C40" s="190" t="s">
        <v>232</v>
      </c>
      <c r="D40" s="190" t="s">
        <v>471</v>
      </c>
      <c r="E40" s="190">
        <v>0</v>
      </c>
      <c r="F40" s="190">
        <v>0</v>
      </c>
      <c r="G40" s="190">
        <v>0</v>
      </c>
      <c r="H40" s="190">
        <v>0</v>
      </c>
      <c r="I40" s="190">
        <v>1</v>
      </c>
      <c r="J40" s="190">
        <v>0</v>
      </c>
      <c r="K40" s="190">
        <v>0</v>
      </c>
      <c r="L40" s="190">
        <v>1</v>
      </c>
      <c r="M40" s="272">
        <f t="shared" si="0"/>
        <v>0</v>
      </c>
    </row>
    <row r="41" spans="1:13" x14ac:dyDescent="0.3">
      <c r="A41" s="240" t="str">
        <f t="shared" si="1"/>
        <v>00NT02</v>
      </c>
      <c r="B41" s="240">
        <f t="shared" si="2"/>
        <v>2</v>
      </c>
      <c r="C41" s="190" t="s">
        <v>232</v>
      </c>
      <c r="D41" s="190" t="s">
        <v>473</v>
      </c>
      <c r="E41" s="190">
        <v>5</v>
      </c>
      <c r="F41" s="190">
        <v>0</v>
      </c>
      <c r="G41" s="190">
        <v>0</v>
      </c>
      <c r="H41" s="190">
        <v>5</v>
      </c>
      <c r="I41" s="190">
        <v>4</v>
      </c>
      <c r="J41" s="190">
        <v>0</v>
      </c>
      <c r="K41" s="190">
        <v>0</v>
      </c>
      <c r="L41" s="190">
        <v>4</v>
      </c>
      <c r="M41" s="272">
        <f t="shared" si="0"/>
        <v>1</v>
      </c>
    </row>
    <row r="42" spans="1:13" x14ac:dyDescent="0.3">
      <c r="A42" s="240" t="str">
        <f t="shared" si="1"/>
        <v>00NT03</v>
      </c>
      <c r="B42" s="240">
        <f t="shared" si="2"/>
        <v>3</v>
      </c>
      <c r="C42" s="190" t="s">
        <v>232</v>
      </c>
      <c r="D42" s="190" t="s">
        <v>474</v>
      </c>
      <c r="E42" s="190">
        <v>4</v>
      </c>
      <c r="F42" s="190">
        <v>0</v>
      </c>
      <c r="G42" s="190">
        <v>0</v>
      </c>
      <c r="H42" s="190">
        <v>4</v>
      </c>
      <c r="I42" s="190">
        <v>0</v>
      </c>
      <c r="J42" s="190">
        <v>0</v>
      </c>
      <c r="K42" s="190">
        <v>0</v>
      </c>
      <c r="L42" s="190">
        <v>0</v>
      </c>
      <c r="M42" s="272">
        <f t="shared" si="0"/>
        <v>1</v>
      </c>
    </row>
    <row r="43" spans="1:13" x14ac:dyDescent="0.3">
      <c r="A43" s="240" t="str">
        <f t="shared" si="1"/>
        <v>00NT04</v>
      </c>
      <c r="B43" s="240">
        <f t="shared" si="2"/>
        <v>4</v>
      </c>
      <c r="C43" s="190" t="s">
        <v>232</v>
      </c>
      <c r="D43" s="190" t="s">
        <v>475</v>
      </c>
      <c r="E43" s="190">
        <v>2</v>
      </c>
      <c r="F43" s="190">
        <v>0</v>
      </c>
      <c r="G43" s="190">
        <v>0</v>
      </c>
      <c r="H43" s="190">
        <v>2</v>
      </c>
      <c r="I43" s="190">
        <v>10</v>
      </c>
      <c r="J43" s="190">
        <v>0</v>
      </c>
      <c r="K43" s="190">
        <v>0</v>
      </c>
      <c r="L43" s="190">
        <v>10</v>
      </c>
      <c r="M43" s="272">
        <f t="shared" si="0"/>
        <v>0</v>
      </c>
    </row>
    <row r="44" spans="1:13" x14ac:dyDescent="0.3">
      <c r="A44" s="240" t="str">
        <f t="shared" si="1"/>
        <v>00NT05</v>
      </c>
      <c r="B44" s="240">
        <f t="shared" si="2"/>
        <v>5</v>
      </c>
      <c r="C44" s="190" t="s">
        <v>232</v>
      </c>
      <c r="D44" s="190" t="s">
        <v>479</v>
      </c>
      <c r="E44" s="190">
        <v>3</v>
      </c>
      <c r="F44" s="190">
        <v>0</v>
      </c>
      <c r="G44" s="190">
        <v>0</v>
      </c>
      <c r="H44" s="190">
        <v>3</v>
      </c>
      <c r="I44" s="190">
        <v>1</v>
      </c>
      <c r="J44" s="190">
        <v>0</v>
      </c>
      <c r="K44" s="190">
        <v>0</v>
      </c>
      <c r="L44" s="190">
        <v>1</v>
      </c>
      <c r="M44" s="272">
        <f t="shared" si="0"/>
        <v>1</v>
      </c>
    </row>
    <row r="45" spans="1:13" x14ac:dyDescent="0.3">
      <c r="A45" s="240" t="str">
        <f t="shared" si="1"/>
        <v>00NT06</v>
      </c>
      <c r="B45" s="240">
        <f t="shared" si="2"/>
        <v>6</v>
      </c>
      <c r="C45" s="190" t="s">
        <v>232</v>
      </c>
      <c r="D45" s="190" t="s">
        <v>480</v>
      </c>
      <c r="E45" s="190">
        <v>2</v>
      </c>
      <c r="F45" s="190">
        <v>0</v>
      </c>
      <c r="G45" s="190">
        <v>0</v>
      </c>
      <c r="H45" s="190">
        <v>2</v>
      </c>
      <c r="I45" s="190">
        <v>2</v>
      </c>
      <c r="J45" s="190">
        <v>0</v>
      </c>
      <c r="K45" s="190">
        <v>0</v>
      </c>
      <c r="L45" s="190">
        <v>2</v>
      </c>
      <c r="M45" s="272">
        <f t="shared" si="0"/>
        <v>0</v>
      </c>
    </row>
    <row r="46" spans="1:13" x14ac:dyDescent="0.3">
      <c r="A46" s="240" t="str">
        <f t="shared" si="1"/>
        <v>00NT07</v>
      </c>
      <c r="B46" s="240">
        <f t="shared" si="2"/>
        <v>7</v>
      </c>
      <c r="C46" s="190" t="s">
        <v>232</v>
      </c>
      <c r="D46" s="190" t="s">
        <v>482</v>
      </c>
      <c r="E46" s="190">
        <v>1</v>
      </c>
      <c r="F46" s="190">
        <v>0</v>
      </c>
      <c r="G46" s="190">
        <v>0</v>
      </c>
      <c r="H46" s="190">
        <v>1</v>
      </c>
      <c r="I46" s="190">
        <v>0</v>
      </c>
      <c r="J46" s="190">
        <v>0</v>
      </c>
      <c r="K46" s="190">
        <v>0</v>
      </c>
      <c r="L46" s="190">
        <v>0</v>
      </c>
      <c r="M46" s="272">
        <f t="shared" si="0"/>
        <v>1</v>
      </c>
    </row>
    <row r="47" spans="1:13" x14ac:dyDescent="0.3">
      <c r="A47" s="240" t="str">
        <f t="shared" si="1"/>
        <v>00NT08</v>
      </c>
      <c r="B47" s="240">
        <f t="shared" si="2"/>
        <v>8</v>
      </c>
      <c r="C47" s="190" t="s">
        <v>232</v>
      </c>
      <c r="D47" s="190" t="s">
        <v>483</v>
      </c>
      <c r="E47" s="190">
        <v>0</v>
      </c>
      <c r="F47" s="190">
        <v>0</v>
      </c>
      <c r="G47" s="190">
        <v>0</v>
      </c>
      <c r="H47" s="190">
        <v>0</v>
      </c>
      <c r="I47" s="190">
        <v>1</v>
      </c>
      <c r="J47" s="190">
        <v>0</v>
      </c>
      <c r="K47" s="190">
        <v>0</v>
      </c>
      <c r="L47" s="190">
        <v>1</v>
      </c>
      <c r="M47" s="272">
        <f t="shared" si="0"/>
        <v>0</v>
      </c>
    </row>
    <row r="48" spans="1:13" x14ac:dyDescent="0.3">
      <c r="A48" s="240" t="str">
        <f t="shared" si="1"/>
        <v>00NT09</v>
      </c>
      <c r="B48" s="240">
        <f t="shared" si="2"/>
        <v>9</v>
      </c>
      <c r="C48" s="190" t="s">
        <v>232</v>
      </c>
      <c r="D48" s="190" t="s">
        <v>489</v>
      </c>
      <c r="E48" s="190">
        <v>0</v>
      </c>
      <c r="F48" s="190">
        <v>0</v>
      </c>
      <c r="G48" s="190">
        <v>0</v>
      </c>
      <c r="H48" s="190">
        <v>0</v>
      </c>
      <c r="I48" s="190">
        <v>0</v>
      </c>
      <c r="J48" s="190">
        <v>0</v>
      </c>
      <c r="K48" s="190">
        <v>0</v>
      </c>
      <c r="L48" s="190">
        <v>0</v>
      </c>
      <c r="M48" s="272">
        <f t="shared" si="0"/>
        <v>0</v>
      </c>
    </row>
    <row r="49" spans="1:13" x14ac:dyDescent="0.3">
      <c r="A49" s="240" t="str">
        <f t="shared" si="1"/>
        <v>00OJ01</v>
      </c>
      <c r="B49" s="240">
        <f t="shared" si="2"/>
        <v>1</v>
      </c>
      <c r="C49" s="190" t="s">
        <v>332</v>
      </c>
      <c r="D49" s="190" t="s">
        <v>489</v>
      </c>
      <c r="E49" s="190">
        <v>0</v>
      </c>
      <c r="F49" s="190">
        <v>0</v>
      </c>
      <c r="G49" s="190">
        <v>0</v>
      </c>
      <c r="H49" s="190">
        <v>0</v>
      </c>
      <c r="I49" s="190">
        <v>1</v>
      </c>
      <c r="J49" s="190">
        <v>0</v>
      </c>
      <c r="K49" s="190">
        <v>0</v>
      </c>
      <c r="L49" s="190">
        <v>1</v>
      </c>
      <c r="M49" s="272">
        <f t="shared" si="0"/>
        <v>0</v>
      </c>
    </row>
    <row r="50" spans="1:13" x14ac:dyDescent="0.3">
      <c r="A50" s="240" t="str">
        <f t="shared" si="1"/>
        <v>00OJ02</v>
      </c>
      <c r="B50" s="240">
        <f t="shared" si="2"/>
        <v>2</v>
      </c>
      <c r="C50" s="190" t="s">
        <v>332</v>
      </c>
      <c r="D50" s="190" t="s">
        <v>490</v>
      </c>
      <c r="E50" s="190">
        <v>0</v>
      </c>
      <c r="F50" s="190">
        <v>0</v>
      </c>
      <c r="G50" s="190">
        <v>0</v>
      </c>
      <c r="H50" s="190">
        <v>0</v>
      </c>
      <c r="I50" s="190">
        <v>0</v>
      </c>
      <c r="J50" s="190">
        <v>0</v>
      </c>
      <c r="K50" s="190">
        <v>0</v>
      </c>
      <c r="L50" s="190">
        <v>0</v>
      </c>
      <c r="M50" s="272">
        <f t="shared" si="0"/>
        <v>0</v>
      </c>
    </row>
    <row r="51" spans="1:13" x14ac:dyDescent="0.3">
      <c r="A51" s="240" t="str">
        <f t="shared" si="1"/>
        <v>00OQ01</v>
      </c>
      <c r="B51" s="240">
        <f t="shared" si="2"/>
        <v>1</v>
      </c>
      <c r="C51" s="190" t="s">
        <v>274</v>
      </c>
      <c r="D51" s="190" t="s">
        <v>473</v>
      </c>
      <c r="E51" s="190">
        <v>1</v>
      </c>
      <c r="F51" s="190">
        <v>0</v>
      </c>
      <c r="G51" s="190">
        <v>0</v>
      </c>
      <c r="H51" s="190">
        <v>1</v>
      </c>
      <c r="I51" s="190">
        <v>0</v>
      </c>
      <c r="J51" s="190">
        <v>0</v>
      </c>
      <c r="K51" s="190">
        <v>0</v>
      </c>
      <c r="L51" s="190">
        <v>0</v>
      </c>
      <c r="M51" s="272">
        <f t="shared" si="0"/>
        <v>1</v>
      </c>
    </row>
    <row r="52" spans="1:13" x14ac:dyDescent="0.3">
      <c r="A52" s="240" t="str">
        <f t="shared" si="1"/>
        <v>00PQ01</v>
      </c>
      <c r="B52" s="240">
        <f t="shared" si="2"/>
        <v>1</v>
      </c>
      <c r="C52" s="190" t="s">
        <v>216</v>
      </c>
      <c r="D52" s="190" t="s">
        <v>411</v>
      </c>
      <c r="E52" s="190">
        <v>0</v>
      </c>
      <c r="F52" s="190">
        <v>0</v>
      </c>
      <c r="G52" s="190">
        <v>0</v>
      </c>
      <c r="H52" s="190">
        <v>0</v>
      </c>
      <c r="I52" s="190">
        <v>0</v>
      </c>
      <c r="J52" s="190">
        <v>0</v>
      </c>
      <c r="K52" s="190">
        <v>0</v>
      </c>
      <c r="L52" s="190">
        <v>0</v>
      </c>
      <c r="M52" s="272">
        <f t="shared" si="0"/>
        <v>0</v>
      </c>
    </row>
    <row r="53" spans="1:13" x14ac:dyDescent="0.3">
      <c r="A53" s="240" t="str">
        <f t="shared" si="1"/>
        <v>00PQ02</v>
      </c>
      <c r="B53" s="240">
        <f t="shared" si="2"/>
        <v>2</v>
      </c>
      <c r="C53" s="190" t="s">
        <v>216</v>
      </c>
      <c r="D53" s="190" t="s">
        <v>453</v>
      </c>
      <c r="E53" s="190">
        <v>0</v>
      </c>
      <c r="F53" s="190">
        <v>0</v>
      </c>
      <c r="G53" s="190">
        <v>0</v>
      </c>
      <c r="H53" s="190">
        <v>0</v>
      </c>
      <c r="I53" s="190">
        <v>1</v>
      </c>
      <c r="J53" s="190">
        <v>0</v>
      </c>
      <c r="K53" s="190">
        <v>0</v>
      </c>
      <c r="L53" s="190">
        <v>1</v>
      </c>
      <c r="M53" s="272">
        <f t="shared" si="0"/>
        <v>0</v>
      </c>
    </row>
    <row r="54" spans="1:13" x14ac:dyDescent="0.3">
      <c r="A54" s="240" t="str">
        <f t="shared" si="1"/>
        <v>00PQ03</v>
      </c>
      <c r="B54" s="240">
        <f t="shared" si="2"/>
        <v>3</v>
      </c>
      <c r="C54" s="190" t="s">
        <v>216</v>
      </c>
      <c r="D54" s="190" t="s">
        <v>454</v>
      </c>
      <c r="E54" s="190">
        <v>8</v>
      </c>
      <c r="F54" s="190">
        <v>0</v>
      </c>
      <c r="G54" s="190">
        <v>0</v>
      </c>
      <c r="H54" s="190">
        <v>8</v>
      </c>
      <c r="I54" s="190">
        <v>1</v>
      </c>
      <c r="J54" s="190">
        <v>0</v>
      </c>
      <c r="K54" s="190">
        <v>0</v>
      </c>
      <c r="L54" s="190">
        <v>1</v>
      </c>
      <c r="M54" s="272">
        <f t="shared" si="0"/>
        <v>1</v>
      </c>
    </row>
    <row r="55" spans="1:13" x14ac:dyDescent="0.3">
      <c r="A55" s="240" t="str">
        <f t="shared" si="1"/>
        <v>00PQ04</v>
      </c>
      <c r="B55" s="240">
        <f t="shared" si="2"/>
        <v>4</v>
      </c>
      <c r="C55" s="190" t="s">
        <v>216</v>
      </c>
      <c r="D55" s="190" t="s">
        <v>456</v>
      </c>
      <c r="E55" s="190">
        <v>0</v>
      </c>
      <c r="F55" s="190">
        <v>0</v>
      </c>
      <c r="G55" s="190">
        <v>0</v>
      </c>
      <c r="H55" s="190">
        <v>0</v>
      </c>
      <c r="I55" s="190">
        <v>0</v>
      </c>
      <c r="J55" s="190">
        <v>0</v>
      </c>
      <c r="K55" s="190">
        <v>0</v>
      </c>
      <c r="L55" s="190">
        <v>0</v>
      </c>
      <c r="M55" s="272">
        <f t="shared" si="0"/>
        <v>0</v>
      </c>
    </row>
    <row r="56" spans="1:13" x14ac:dyDescent="0.3">
      <c r="A56" s="240" t="str">
        <f t="shared" si="1"/>
        <v>00PQ05</v>
      </c>
      <c r="B56" s="240">
        <f t="shared" si="2"/>
        <v>5</v>
      </c>
      <c r="C56" s="190" t="s">
        <v>216</v>
      </c>
      <c r="D56" s="190" t="s">
        <v>457</v>
      </c>
      <c r="E56" s="190">
        <v>1</v>
      </c>
      <c r="F56" s="190">
        <v>0</v>
      </c>
      <c r="G56" s="190">
        <v>0</v>
      </c>
      <c r="H56" s="190">
        <v>1</v>
      </c>
      <c r="I56" s="190">
        <v>0</v>
      </c>
      <c r="J56" s="190">
        <v>0</v>
      </c>
      <c r="K56" s="190">
        <v>0</v>
      </c>
      <c r="L56" s="190">
        <v>0</v>
      </c>
      <c r="M56" s="272">
        <f t="shared" si="0"/>
        <v>1</v>
      </c>
    </row>
    <row r="57" spans="1:13" x14ac:dyDescent="0.3">
      <c r="A57" s="240" t="str">
        <f t="shared" si="1"/>
        <v>00PQ06</v>
      </c>
      <c r="B57" s="240">
        <f t="shared" si="2"/>
        <v>6</v>
      </c>
      <c r="C57" s="190" t="s">
        <v>216</v>
      </c>
      <c r="D57" s="190" t="s">
        <v>458</v>
      </c>
      <c r="E57" s="190">
        <v>1</v>
      </c>
      <c r="F57" s="190">
        <v>0</v>
      </c>
      <c r="G57" s="190">
        <v>0</v>
      </c>
      <c r="H57" s="190">
        <v>1</v>
      </c>
      <c r="I57" s="190">
        <v>0</v>
      </c>
      <c r="J57" s="190">
        <v>0</v>
      </c>
      <c r="K57" s="190">
        <v>0</v>
      </c>
      <c r="L57" s="190">
        <v>0</v>
      </c>
      <c r="M57" s="272">
        <f t="shared" si="0"/>
        <v>1</v>
      </c>
    </row>
    <row r="58" spans="1:13" x14ac:dyDescent="0.3">
      <c r="A58" s="240" t="str">
        <f t="shared" si="1"/>
        <v>00PQ07</v>
      </c>
      <c r="B58" s="240">
        <f t="shared" si="2"/>
        <v>7</v>
      </c>
      <c r="C58" s="190" t="s">
        <v>216</v>
      </c>
      <c r="D58" s="190" t="s">
        <v>459</v>
      </c>
      <c r="E58" s="190">
        <v>3</v>
      </c>
      <c r="F58" s="190">
        <v>0</v>
      </c>
      <c r="G58" s="190">
        <v>0</v>
      </c>
      <c r="H58" s="190">
        <v>3</v>
      </c>
      <c r="I58" s="190">
        <v>0</v>
      </c>
      <c r="J58" s="190">
        <v>0</v>
      </c>
      <c r="K58" s="190">
        <v>0</v>
      </c>
      <c r="L58" s="190">
        <v>0</v>
      </c>
      <c r="M58" s="272">
        <f t="shared" si="0"/>
        <v>1</v>
      </c>
    </row>
    <row r="59" spans="1:13" x14ac:dyDescent="0.3">
      <c r="A59" s="240" t="str">
        <f t="shared" si="1"/>
        <v>00PQ08</v>
      </c>
      <c r="B59" s="240">
        <f t="shared" si="2"/>
        <v>8</v>
      </c>
      <c r="C59" s="190" t="s">
        <v>216</v>
      </c>
      <c r="D59" s="190" t="s">
        <v>474</v>
      </c>
      <c r="E59" s="190">
        <v>1</v>
      </c>
      <c r="F59" s="190">
        <v>0</v>
      </c>
      <c r="G59" s="190">
        <v>0</v>
      </c>
      <c r="H59" s="190">
        <v>1</v>
      </c>
      <c r="I59" s="190">
        <v>0</v>
      </c>
      <c r="J59" s="190">
        <v>0</v>
      </c>
      <c r="K59" s="190">
        <v>0</v>
      </c>
      <c r="L59" s="190">
        <v>0</v>
      </c>
      <c r="M59" s="272">
        <f t="shared" si="0"/>
        <v>1</v>
      </c>
    </row>
    <row r="60" spans="1:13" x14ac:dyDescent="0.3">
      <c r="A60" s="240" t="str">
        <f t="shared" si="1"/>
        <v>00PQ09</v>
      </c>
      <c r="B60" s="240">
        <f t="shared" si="2"/>
        <v>9</v>
      </c>
      <c r="C60" s="190" t="s">
        <v>216</v>
      </c>
      <c r="D60" s="190" t="s">
        <v>488</v>
      </c>
      <c r="E60" s="190">
        <v>1</v>
      </c>
      <c r="F60" s="190">
        <v>0</v>
      </c>
      <c r="G60" s="190">
        <v>0</v>
      </c>
      <c r="H60" s="190">
        <v>1</v>
      </c>
      <c r="I60" s="190">
        <v>0</v>
      </c>
      <c r="J60" s="190">
        <v>0</v>
      </c>
      <c r="K60" s="190">
        <v>0</v>
      </c>
      <c r="L60" s="190">
        <v>0</v>
      </c>
      <c r="M60" s="272">
        <f t="shared" si="0"/>
        <v>1</v>
      </c>
    </row>
    <row r="61" spans="1:13" x14ac:dyDescent="0.3">
      <c r="A61" s="240" t="str">
        <f t="shared" si="1"/>
        <v>00PZ01</v>
      </c>
      <c r="B61" s="240">
        <f t="shared" si="2"/>
        <v>1</v>
      </c>
      <c r="C61" s="190" t="s">
        <v>279</v>
      </c>
      <c r="D61" s="190" t="s">
        <v>479</v>
      </c>
      <c r="E61" s="190">
        <v>1</v>
      </c>
      <c r="F61" s="190">
        <v>0</v>
      </c>
      <c r="G61" s="190">
        <v>0</v>
      </c>
      <c r="H61" s="190">
        <v>1</v>
      </c>
      <c r="I61" s="190">
        <v>2</v>
      </c>
      <c r="J61" s="190">
        <v>0</v>
      </c>
      <c r="K61" s="190">
        <v>0</v>
      </c>
      <c r="L61" s="190">
        <v>2</v>
      </c>
      <c r="M61" s="272">
        <f t="shared" si="0"/>
        <v>0</v>
      </c>
    </row>
    <row r="62" spans="1:13" x14ac:dyDescent="0.3">
      <c r="A62" s="240" t="str">
        <f t="shared" si="1"/>
        <v>00PZ02</v>
      </c>
      <c r="B62" s="240">
        <f t="shared" si="2"/>
        <v>2</v>
      </c>
      <c r="C62" s="190" t="s">
        <v>279</v>
      </c>
      <c r="D62" s="190" t="s">
        <v>481</v>
      </c>
      <c r="E62" s="190">
        <v>0</v>
      </c>
      <c r="F62" s="190">
        <v>0</v>
      </c>
      <c r="G62" s="190">
        <v>0</v>
      </c>
      <c r="H62" s="190">
        <v>0</v>
      </c>
      <c r="I62" s="190">
        <v>1</v>
      </c>
      <c r="J62" s="190">
        <v>0</v>
      </c>
      <c r="K62" s="190">
        <v>0</v>
      </c>
      <c r="L62" s="190">
        <v>1</v>
      </c>
      <c r="M62" s="272">
        <f t="shared" si="0"/>
        <v>0</v>
      </c>
    </row>
    <row r="63" spans="1:13" x14ac:dyDescent="0.3">
      <c r="A63" s="240" t="str">
        <f t="shared" si="1"/>
        <v>00PZ03</v>
      </c>
      <c r="B63" s="240">
        <f t="shared" si="2"/>
        <v>3</v>
      </c>
      <c r="C63" s="190" t="s">
        <v>279</v>
      </c>
      <c r="D63" s="190" t="s">
        <v>483</v>
      </c>
      <c r="E63" s="190">
        <v>0</v>
      </c>
      <c r="F63" s="190">
        <v>0</v>
      </c>
      <c r="G63" s="190">
        <v>0</v>
      </c>
      <c r="H63" s="190">
        <v>0</v>
      </c>
      <c r="I63" s="190">
        <v>1</v>
      </c>
      <c r="J63" s="190">
        <v>0</v>
      </c>
      <c r="K63" s="190">
        <v>0</v>
      </c>
      <c r="L63" s="190">
        <v>1</v>
      </c>
      <c r="M63" s="272">
        <f t="shared" si="0"/>
        <v>0</v>
      </c>
    </row>
    <row r="64" spans="1:13" x14ac:dyDescent="0.3">
      <c r="A64" s="240" t="str">
        <f t="shared" si="1"/>
        <v>00RK01</v>
      </c>
      <c r="B64" s="240">
        <f t="shared" si="2"/>
        <v>1</v>
      </c>
      <c r="C64" s="190" t="s">
        <v>477</v>
      </c>
      <c r="D64" s="190" t="s">
        <v>476</v>
      </c>
      <c r="E64" s="190">
        <v>0</v>
      </c>
      <c r="F64" s="190">
        <v>0</v>
      </c>
      <c r="G64" s="190">
        <v>0</v>
      </c>
      <c r="H64" s="190">
        <v>0</v>
      </c>
      <c r="I64" s="190">
        <v>1</v>
      </c>
      <c r="J64" s="190">
        <v>1</v>
      </c>
      <c r="K64" s="190">
        <v>0</v>
      </c>
      <c r="L64" s="190">
        <v>2</v>
      </c>
      <c r="M64" s="272">
        <f t="shared" si="0"/>
        <v>0</v>
      </c>
    </row>
    <row r="65" spans="1:13" x14ac:dyDescent="0.3">
      <c r="A65" s="240" t="str">
        <f t="shared" si="1"/>
        <v>00RK02</v>
      </c>
      <c r="B65" s="240">
        <f t="shared" si="2"/>
        <v>2</v>
      </c>
      <c r="C65" s="190" t="s">
        <v>477</v>
      </c>
      <c r="D65" s="190" t="s">
        <v>487</v>
      </c>
      <c r="E65" s="190">
        <v>0</v>
      </c>
      <c r="F65" s="190">
        <v>0</v>
      </c>
      <c r="G65" s="190">
        <v>0</v>
      </c>
      <c r="H65" s="190">
        <v>0</v>
      </c>
      <c r="I65" s="190">
        <v>1</v>
      </c>
      <c r="J65" s="190">
        <v>0</v>
      </c>
      <c r="K65" s="190">
        <v>0</v>
      </c>
      <c r="L65" s="190">
        <v>1</v>
      </c>
      <c r="M65" s="272">
        <f t="shared" si="0"/>
        <v>0</v>
      </c>
    </row>
    <row r="66" spans="1:13" x14ac:dyDescent="0.3">
      <c r="A66" s="240" t="str">
        <f t="shared" si="1"/>
        <v>00RS01</v>
      </c>
      <c r="B66" s="240">
        <f t="shared" si="2"/>
        <v>1</v>
      </c>
      <c r="C66" s="190" t="s">
        <v>403</v>
      </c>
      <c r="D66" s="190" t="s">
        <v>409</v>
      </c>
      <c r="E66" s="190">
        <v>0</v>
      </c>
      <c r="F66" s="190">
        <v>0</v>
      </c>
      <c r="G66" s="190">
        <v>0</v>
      </c>
      <c r="H66" s="190">
        <v>0</v>
      </c>
      <c r="I66" s="190">
        <v>2</v>
      </c>
      <c r="J66" s="190">
        <v>0</v>
      </c>
      <c r="K66" s="190">
        <v>0</v>
      </c>
      <c r="L66" s="190">
        <v>2</v>
      </c>
      <c r="M66" s="272">
        <f t="shared" si="0"/>
        <v>0</v>
      </c>
    </row>
    <row r="67" spans="1:13" x14ac:dyDescent="0.3">
      <c r="A67" s="240" t="str">
        <f t="shared" si="1"/>
        <v>00RT01</v>
      </c>
      <c r="B67" s="240">
        <f t="shared" si="2"/>
        <v>1</v>
      </c>
      <c r="C67" s="190" t="s">
        <v>356</v>
      </c>
      <c r="D67" s="190" t="s">
        <v>423</v>
      </c>
      <c r="E67" s="190">
        <v>1</v>
      </c>
      <c r="F67" s="190">
        <v>0</v>
      </c>
      <c r="G67" s="190">
        <v>0</v>
      </c>
      <c r="H67" s="190">
        <v>1</v>
      </c>
      <c r="I67" s="190">
        <v>0</v>
      </c>
      <c r="J67" s="190">
        <v>0</v>
      </c>
      <c r="K67" s="190">
        <v>0</v>
      </c>
      <c r="L67" s="190">
        <v>0</v>
      </c>
      <c r="M67" s="272">
        <f t="shared" si="0"/>
        <v>1</v>
      </c>
    </row>
    <row r="68" spans="1:13" x14ac:dyDescent="0.3">
      <c r="A68" s="240" t="str">
        <f t="shared" si="1"/>
        <v>00RT02</v>
      </c>
      <c r="B68" s="240">
        <f t="shared" si="2"/>
        <v>2</v>
      </c>
      <c r="C68" s="190" t="s">
        <v>356</v>
      </c>
      <c r="D68" s="190" t="s">
        <v>447</v>
      </c>
      <c r="E68" s="190">
        <v>3</v>
      </c>
      <c r="F68" s="190">
        <v>0</v>
      </c>
      <c r="G68" s="190">
        <v>0</v>
      </c>
      <c r="H68" s="190">
        <v>3</v>
      </c>
      <c r="I68" s="190">
        <v>1</v>
      </c>
      <c r="J68" s="190">
        <v>0</v>
      </c>
      <c r="K68" s="190">
        <v>0</v>
      </c>
      <c r="L68" s="190">
        <v>1</v>
      </c>
      <c r="M68" s="272">
        <f t="shared" si="0"/>
        <v>1</v>
      </c>
    </row>
    <row r="69" spans="1:13" x14ac:dyDescent="0.3">
      <c r="A69" s="240" t="str">
        <f t="shared" si="1"/>
        <v>00RT03</v>
      </c>
      <c r="B69" s="240">
        <f t="shared" si="2"/>
        <v>3</v>
      </c>
      <c r="C69" s="190" t="s">
        <v>356</v>
      </c>
      <c r="D69" s="190" t="s">
        <v>449</v>
      </c>
      <c r="E69" s="190">
        <v>5</v>
      </c>
      <c r="F69" s="190">
        <v>0</v>
      </c>
      <c r="G69" s="190">
        <v>0</v>
      </c>
      <c r="H69" s="190">
        <v>5</v>
      </c>
      <c r="I69" s="190">
        <v>0</v>
      </c>
      <c r="J69" s="190">
        <v>0</v>
      </c>
      <c r="K69" s="190">
        <v>0</v>
      </c>
      <c r="L69" s="190">
        <v>0</v>
      </c>
      <c r="M69" s="272">
        <f t="shared" si="0"/>
        <v>1</v>
      </c>
    </row>
    <row r="70" spans="1:13" x14ac:dyDescent="0.3">
      <c r="A70" s="240" t="str">
        <f t="shared" si="1"/>
        <v>00RT04</v>
      </c>
      <c r="B70" s="240">
        <f t="shared" si="2"/>
        <v>4</v>
      </c>
      <c r="C70" s="190" t="s">
        <v>356</v>
      </c>
      <c r="D70" s="190" t="s">
        <v>453</v>
      </c>
      <c r="E70" s="190">
        <v>1</v>
      </c>
      <c r="F70" s="190">
        <v>0</v>
      </c>
      <c r="G70" s="190">
        <v>0</v>
      </c>
      <c r="H70" s="190">
        <v>1</v>
      </c>
      <c r="I70" s="190">
        <v>0</v>
      </c>
      <c r="J70" s="190">
        <v>0</v>
      </c>
      <c r="K70" s="190">
        <v>0</v>
      </c>
      <c r="L70" s="190">
        <v>0</v>
      </c>
      <c r="M70" s="272">
        <f t="shared" si="0"/>
        <v>1</v>
      </c>
    </row>
    <row r="71" spans="1:13" x14ac:dyDescent="0.3">
      <c r="A71" s="240" t="str">
        <f t="shared" si="1"/>
        <v>00RT05</v>
      </c>
      <c r="B71" s="240">
        <f t="shared" si="2"/>
        <v>5</v>
      </c>
      <c r="C71" s="190" t="s">
        <v>356</v>
      </c>
      <c r="D71" s="190" t="s">
        <v>457</v>
      </c>
      <c r="E71" s="190">
        <v>1</v>
      </c>
      <c r="F71" s="190">
        <v>0</v>
      </c>
      <c r="G71" s="190">
        <v>0</v>
      </c>
      <c r="H71" s="190">
        <v>1</v>
      </c>
      <c r="I71" s="190">
        <v>0</v>
      </c>
      <c r="J71" s="190">
        <v>0</v>
      </c>
      <c r="K71" s="190">
        <v>0</v>
      </c>
      <c r="L71" s="190">
        <v>0</v>
      </c>
      <c r="M71" s="272">
        <f t="shared" si="0"/>
        <v>1</v>
      </c>
    </row>
    <row r="72" spans="1:13" x14ac:dyDescent="0.3">
      <c r="A72" s="240" t="str">
        <f t="shared" si="1"/>
        <v>00RT06</v>
      </c>
      <c r="B72" s="240">
        <f t="shared" si="2"/>
        <v>6</v>
      </c>
      <c r="C72" s="190" t="s">
        <v>356</v>
      </c>
      <c r="D72" s="190" t="s">
        <v>459</v>
      </c>
      <c r="E72" s="190">
        <v>0</v>
      </c>
      <c r="F72" s="190">
        <v>0</v>
      </c>
      <c r="G72" s="190">
        <v>0</v>
      </c>
      <c r="H72" s="190">
        <v>0</v>
      </c>
      <c r="I72" s="190">
        <v>0</v>
      </c>
      <c r="J72" s="190">
        <v>0</v>
      </c>
      <c r="K72" s="190">
        <v>0</v>
      </c>
      <c r="L72" s="190">
        <v>0</v>
      </c>
      <c r="M72" s="272">
        <f t="shared" si="0"/>
        <v>0</v>
      </c>
    </row>
    <row r="73" spans="1:13" x14ac:dyDescent="0.3">
      <c r="A73" s="240" t="str">
        <f t="shared" si="1"/>
        <v>00RT07</v>
      </c>
      <c r="B73" s="240">
        <f t="shared" si="2"/>
        <v>7</v>
      </c>
      <c r="C73" s="190" t="s">
        <v>356</v>
      </c>
      <c r="D73" s="190" t="s">
        <v>488</v>
      </c>
      <c r="E73" s="190">
        <v>1</v>
      </c>
      <c r="F73" s="190">
        <v>0</v>
      </c>
      <c r="G73" s="190">
        <v>0</v>
      </c>
      <c r="H73" s="190">
        <v>1</v>
      </c>
      <c r="I73" s="190">
        <v>0</v>
      </c>
      <c r="J73" s="190">
        <v>0</v>
      </c>
      <c r="K73" s="190">
        <v>0</v>
      </c>
      <c r="L73" s="190">
        <v>0</v>
      </c>
      <c r="M73" s="272">
        <f t="shared" si="0"/>
        <v>1</v>
      </c>
    </row>
    <row r="74" spans="1:13" x14ac:dyDescent="0.3">
      <c r="A74" s="240" t="str">
        <f t="shared" si="1"/>
        <v>00RT08</v>
      </c>
      <c r="B74" s="240">
        <f t="shared" si="2"/>
        <v>8</v>
      </c>
      <c r="C74" s="190" t="s">
        <v>356</v>
      </c>
      <c r="D74" s="190" t="s">
        <v>494</v>
      </c>
      <c r="E74" s="190">
        <v>1</v>
      </c>
      <c r="F74" s="190">
        <v>0</v>
      </c>
      <c r="G74" s="190">
        <v>0</v>
      </c>
      <c r="H74" s="190">
        <v>1</v>
      </c>
      <c r="I74" s="190">
        <v>0</v>
      </c>
      <c r="J74" s="190">
        <v>0</v>
      </c>
      <c r="K74" s="190">
        <v>0</v>
      </c>
      <c r="L74" s="190">
        <v>0</v>
      </c>
      <c r="M74" s="272">
        <f t="shared" si="0"/>
        <v>1</v>
      </c>
    </row>
    <row r="75" spans="1:13" x14ac:dyDescent="0.3">
      <c r="A75" s="240" t="str">
        <f t="shared" si="1"/>
        <v>00RT09</v>
      </c>
      <c r="B75" s="240">
        <f t="shared" si="2"/>
        <v>9</v>
      </c>
      <c r="C75" s="190" t="s">
        <v>356</v>
      </c>
      <c r="D75" s="190" t="s">
        <v>497</v>
      </c>
      <c r="E75" s="190">
        <v>0</v>
      </c>
      <c r="F75" s="190">
        <v>0</v>
      </c>
      <c r="G75" s="190">
        <v>0</v>
      </c>
      <c r="H75" s="190">
        <v>0</v>
      </c>
      <c r="I75" s="190">
        <v>0</v>
      </c>
      <c r="J75" s="190">
        <v>0</v>
      </c>
      <c r="K75" s="190">
        <v>0</v>
      </c>
      <c r="L75" s="190">
        <v>0</v>
      </c>
      <c r="M75" s="272">
        <f t="shared" ref="M75:M138" si="3">IF(H75&gt;L75,1,0)</f>
        <v>0</v>
      </c>
    </row>
    <row r="76" spans="1:13" x14ac:dyDescent="0.3">
      <c r="A76" s="240" t="str">
        <f t="shared" ref="A76:A139" si="4">C76&amp;IF(B76&lt;10,"0","")&amp;B76</f>
        <v>00RT10</v>
      </c>
      <c r="B76" s="240">
        <f t="shared" ref="B76:B139" si="5">IF(C76=C75,B75+1,1)</f>
        <v>10</v>
      </c>
      <c r="C76" s="190" t="s">
        <v>356</v>
      </c>
      <c r="D76" s="190" t="s">
        <v>498</v>
      </c>
      <c r="E76" s="190">
        <v>6</v>
      </c>
      <c r="F76" s="190">
        <v>0</v>
      </c>
      <c r="G76" s="190">
        <v>0</v>
      </c>
      <c r="H76" s="190">
        <v>6</v>
      </c>
      <c r="I76" s="190">
        <v>5</v>
      </c>
      <c r="J76" s="190">
        <v>0</v>
      </c>
      <c r="K76" s="190">
        <v>0</v>
      </c>
      <c r="L76" s="190">
        <v>5</v>
      </c>
      <c r="M76" s="272">
        <f t="shared" si="3"/>
        <v>1</v>
      </c>
    </row>
    <row r="77" spans="1:13" x14ac:dyDescent="0.3">
      <c r="A77" s="240" t="str">
        <f t="shared" si="4"/>
        <v>00RT11</v>
      </c>
      <c r="B77" s="240">
        <f t="shared" si="5"/>
        <v>11</v>
      </c>
      <c r="C77" s="190" t="s">
        <v>356</v>
      </c>
      <c r="D77" s="190" t="s">
        <v>500</v>
      </c>
      <c r="E77" s="190">
        <v>1</v>
      </c>
      <c r="F77" s="190">
        <v>0</v>
      </c>
      <c r="G77" s="190">
        <v>0</v>
      </c>
      <c r="H77" s="190">
        <v>1</v>
      </c>
      <c r="I77" s="190">
        <v>0</v>
      </c>
      <c r="J77" s="190">
        <v>0</v>
      </c>
      <c r="K77" s="190">
        <v>0</v>
      </c>
      <c r="L77" s="190">
        <v>0</v>
      </c>
      <c r="M77" s="272">
        <f t="shared" si="3"/>
        <v>1</v>
      </c>
    </row>
    <row r="78" spans="1:13" x14ac:dyDescent="0.3">
      <c r="A78" s="240" t="str">
        <f t="shared" si="4"/>
        <v>00SH01</v>
      </c>
      <c r="B78" s="240">
        <f t="shared" si="5"/>
        <v>1</v>
      </c>
      <c r="C78" s="190" t="s">
        <v>387</v>
      </c>
      <c r="D78" s="190" t="s">
        <v>506</v>
      </c>
      <c r="E78" s="190">
        <v>1</v>
      </c>
      <c r="F78" s="190">
        <v>0</v>
      </c>
      <c r="G78" s="190">
        <v>0</v>
      </c>
      <c r="H78" s="190">
        <v>1</v>
      </c>
      <c r="I78" s="190">
        <v>0</v>
      </c>
      <c r="J78" s="190">
        <v>0</v>
      </c>
      <c r="K78" s="190">
        <v>0</v>
      </c>
      <c r="L78" s="190">
        <v>0</v>
      </c>
      <c r="M78" s="272">
        <f t="shared" si="3"/>
        <v>1</v>
      </c>
    </row>
    <row r="79" spans="1:13" x14ac:dyDescent="0.3">
      <c r="A79" s="240" t="str">
        <f t="shared" si="4"/>
        <v>00SH02</v>
      </c>
      <c r="B79" s="240">
        <f t="shared" si="5"/>
        <v>2</v>
      </c>
      <c r="C79" s="190" t="s">
        <v>387</v>
      </c>
      <c r="D79" s="190" t="s">
        <v>507</v>
      </c>
      <c r="E79" s="190">
        <v>3</v>
      </c>
      <c r="F79" s="190">
        <v>0</v>
      </c>
      <c r="G79" s="190">
        <v>0</v>
      </c>
      <c r="H79" s="190">
        <v>3</v>
      </c>
      <c r="I79" s="190">
        <v>2</v>
      </c>
      <c r="J79" s="190">
        <v>0</v>
      </c>
      <c r="K79" s="190">
        <v>0</v>
      </c>
      <c r="L79" s="190">
        <v>2</v>
      </c>
      <c r="M79" s="272">
        <f t="shared" si="3"/>
        <v>1</v>
      </c>
    </row>
    <row r="80" spans="1:13" x14ac:dyDescent="0.3">
      <c r="A80" s="240" t="str">
        <f t="shared" si="4"/>
        <v>00SH03</v>
      </c>
      <c r="B80" s="240">
        <f t="shared" si="5"/>
        <v>3</v>
      </c>
      <c r="C80" s="190" t="s">
        <v>387</v>
      </c>
      <c r="D80" s="190" t="s">
        <v>509</v>
      </c>
      <c r="E80" s="190">
        <v>0</v>
      </c>
      <c r="F80" s="190">
        <v>0</v>
      </c>
      <c r="G80" s="190">
        <v>0</v>
      </c>
      <c r="H80" s="190">
        <v>0</v>
      </c>
      <c r="I80" s="190">
        <v>0</v>
      </c>
      <c r="J80" s="190">
        <v>0</v>
      </c>
      <c r="K80" s="190">
        <v>0</v>
      </c>
      <c r="L80" s="190">
        <v>0</v>
      </c>
      <c r="M80" s="272">
        <f t="shared" si="3"/>
        <v>0</v>
      </c>
    </row>
    <row r="81" spans="1:13" x14ac:dyDescent="0.3">
      <c r="A81" s="240" t="str">
        <f t="shared" si="4"/>
        <v>00SL01</v>
      </c>
      <c r="B81" s="240">
        <f t="shared" si="5"/>
        <v>1</v>
      </c>
      <c r="C81" s="190" t="s">
        <v>270</v>
      </c>
      <c r="D81" s="190" t="s">
        <v>472</v>
      </c>
      <c r="E81" s="190">
        <v>0</v>
      </c>
      <c r="F81" s="190">
        <v>0</v>
      </c>
      <c r="G81" s="190">
        <v>0</v>
      </c>
      <c r="H81" s="190">
        <v>0</v>
      </c>
      <c r="I81" s="190">
        <v>1</v>
      </c>
      <c r="J81" s="190">
        <v>0</v>
      </c>
      <c r="K81" s="190">
        <v>0</v>
      </c>
      <c r="L81" s="190">
        <v>1</v>
      </c>
      <c r="M81" s="272">
        <f t="shared" si="3"/>
        <v>0</v>
      </c>
    </row>
    <row r="82" spans="1:13" x14ac:dyDescent="0.3">
      <c r="A82" s="240" t="str">
        <f t="shared" si="4"/>
        <v>00SU01</v>
      </c>
      <c r="B82" s="240">
        <f t="shared" si="5"/>
        <v>1</v>
      </c>
      <c r="C82" s="190" t="s">
        <v>136</v>
      </c>
      <c r="D82" s="190" t="s">
        <v>485</v>
      </c>
      <c r="E82" s="190">
        <v>0</v>
      </c>
      <c r="F82" s="190">
        <v>0</v>
      </c>
      <c r="G82" s="190">
        <v>0</v>
      </c>
      <c r="H82" s="190">
        <v>0</v>
      </c>
      <c r="I82" s="190">
        <v>0</v>
      </c>
      <c r="J82" s="190">
        <v>0</v>
      </c>
      <c r="K82" s="190">
        <v>0</v>
      </c>
      <c r="L82" s="190">
        <v>0</v>
      </c>
      <c r="M82" s="272">
        <f t="shared" si="3"/>
        <v>0</v>
      </c>
    </row>
    <row r="83" spans="1:13" x14ac:dyDescent="0.3">
      <c r="A83" s="240" t="str">
        <f t="shared" si="4"/>
        <v>00TO01</v>
      </c>
      <c r="B83" s="240">
        <f t="shared" si="5"/>
        <v>1</v>
      </c>
      <c r="C83" s="190" t="s">
        <v>197</v>
      </c>
      <c r="D83" s="190" t="s">
        <v>442</v>
      </c>
      <c r="E83" s="190">
        <v>0</v>
      </c>
      <c r="F83" s="190">
        <v>0</v>
      </c>
      <c r="G83" s="190">
        <v>0</v>
      </c>
      <c r="H83" s="190">
        <v>0</v>
      </c>
      <c r="I83" s="190">
        <v>1</v>
      </c>
      <c r="J83" s="190">
        <v>0</v>
      </c>
      <c r="K83" s="190">
        <v>0</v>
      </c>
      <c r="L83" s="190">
        <v>1</v>
      </c>
      <c r="M83" s="272">
        <f t="shared" si="3"/>
        <v>0</v>
      </c>
    </row>
    <row r="84" spans="1:13" x14ac:dyDescent="0.3">
      <c r="A84" s="240" t="str">
        <f t="shared" si="4"/>
        <v>00TO02</v>
      </c>
      <c r="B84" s="240">
        <f t="shared" si="5"/>
        <v>2</v>
      </c>
      <c r="C84" s="190" t="s">
        <v>197</v>
      </c>
      <c r="D84" s="190" t="s">
        <v>447</v>
      </c>
      <c r="E84" s="190">
        <v>0</v>
      </c>
      <c r="F84" s="190">
        <v>0</v>
      </c>
      <c r="G84" s="190">
        <v>0</v>
      </c>
      <c r="H84" s="190">
        <v>0</v>
      </c>
      <c r="I84" s="190">
        <v>0</v>
      </c>
      <c r="J84" s="190">
        <v>0</v>
      </c>
      <c r="K84" s="190">
        <v>0</v>
      </c>
      <c r="L84" s="190">
        <v>0</v>
      </c>
      <c r="M84" s="272">
        <f t="shared" si="3"/>
        <v>0</v>
      </c>
    </row>
    <row r="85" spans="1:13" x14ac:dyDescent="0.3">
      <c r="A85" s="240" t="str">
        <f t="shared" si="4"/>
        <v>00VV01</v>
      </c>
      <c r="B85" s="240">
        <f t="shared" si="5"/>
        <v>1</v>
      </c>
      <c r="C85" s="190" t="s">
        <v>217</v>
      </c>
      <c r="D85" s="190" t="s">
        <v>454</v>
      </c>
      <c r="E85" s="190">
        <v>5</v>
      </c>
      <c r="F85" s="190">
        <v>0</v>
      </c>
      <c r="G85" s="190">
        <v>0</v>
      </c>
      <c r="H85" s="190">
        <v>5</v>
      </c>
      <c r="I85" s="190">
        <v>1</v>
      </c>
      <c r="J85" s="190">
        <v>0</v>
      </c>
      <c r="K85" s="190">
        <v>0</v>
      </c>
      <c r="L85" s="190">
        <v>1</v>
      </c>
      <c r="M85" s="272">
        <f t="shared" si="3"/>
        <v>1</v>
      </c>
    </row>
    <row r="86" spans="1:13" x14ac:dyDescent="0.3">
      <c r="A86" s="240" t="str">
        <f t="shared" si="4"/>
        <v>00VV02</v>
      </c>
      <c r="B86" s="240">
        <f t="shared" si="5"/>
        <v>2</v>
      </c>
      <c r="C86" s="190" t="s">
        <v>217</v>
      </c>
      <c r="D86" s="190" t="s">
        <v>459</v>
      </c>
      <c r="E86" s="190">
        <v>1</v>
      </c>
      <c r="F86" s="190">
        <v>0</v>
      </c>
      <c r="G86" s="190">
        <v>0</v>
      </c>
      <c r="H86" s="190">
        <v>1</v>
      </c>
      <c r="I86" s="190">
        <v>0</v>
      </c>
      <c r="J86" s="190">
        <v>0</v>
      </c>
      <c r="K86" s="190">
        <v>0</v>
      </c>
      <c r="L86" s="190">
        <v>0</v>
      </c>
      <c r="M86" s="272">
        <f t="shared" si="3"/>
        <v>1</v>
      </c>
    </row>
    <row r="87" spans="1:13" x14ac:dyDescent="0.3">
      <c r="A87" s="240" t="str">
        <f t="shared" si="4"/>
        <v>00ZF01</v>
      </c>
      <c r="B87" s="240">
        <f t="shared" si="5"/>
        <v>1</v>
      </c>
      <c r="C87" s="190" t="s">
        <v>397</v>
      </c>
      <c r="D87" s="190" t="s">
        <v>402</v>
      </c>
      <c r="E87" s="190">
        <v>4</v>
      </c>
      <c r="F87" s="190">
        <v>0</v>
      </c>
      <c r="G87" s="190">
        <v>0</v>
      </c>
      <c r="H87" s="190">
        <v>4</v>
      </c>
      <c r="I87" s="190">
        <v>3</v>
      </c>
      <c r="J87" s="190">
        <v>0</v>
      </c>
      <c r="K87" s="190">
        <v>0</v>
      </c>
      <c r="L87" s="190">
        <v>3</v>
      </c>
      <c r="M87" s="272">
        <f t="shared" si="3"/>
        <v>1</v>
      </c>
    </row>
    <row r="88" spans="1:13" x14ac:dyDescent="0.3">
      <c r="A88" s="240" t="str">
        <f t="shared" si="4"/>
        <v>00ZF02</v>
      </c>
      <c r="B88" s="240">
        <f t="shared" si="5"/>
        <v>2</v>
      </c>
      <c r="C88" s="190" t="s">
        <v>397</v>
      </c>
      <c r="D88" s="190" t="s">
        <v>409</v>
      </c>
      <c r="E88" s="190">
        <v>0</v>
      </c>
      <c r="F88" s="190">
        <v>0</v>
      </c>
      <c r="G88" s="190">
        <v>0</v>
      </c>
      <c r="H88" s="190">
        <v>0</v>
      </c>
      <c r="I88" s="190">
        <v>1</v>
      </c>
      <c r="J88" s="190">
        <v>0</v>
      </c>
      <c r="K88" s="190">
        <v>0</v>
      </c>
      <c r="L88" s="190">
        <v>1</v>
      </c>
      <c r="M88" s="272">
        <f t="shared" si="3"/>
        <v>0</v>
      </c>
    </row>
    <row r="89" spans="1:13" x14ac:dyDescent="0.3">
      <c r="A89" s="240" t="str">
        <f t="shared" si="4"/>
        <v>00ZF03</v>
      </c>
      <c r="B89" s="240">
        <f t="shared" si="5"/>
        <v>3</v>
      </c>
      <c r="C89" s="190" t="s">
        <v>397</v>
      </c>
      <c r="D89" s="190" t="s">
        <v>412</v>
      </c>
      <c r="E89" s="190">
        <v>11</v>
      </c>
      <c r="F89" s="190">
        <v>0</v>
      </c>
      <c r="G89" s="190">
        <v>0</v>
      </c>
      <c r="H89" s="190">
        <v>11</v>
      </c>
      <c r="I89" s="190">
        <v>3</v>
      </c>
      <c r="J89" s="190">
        <v>0</v>
      </c>
      <c r="K89" s="190">
        <v>0</v>
      </c>
      <c r="L89" s="190">
        <v>3</v>
      </c>
      <c r="M89" s="272">
        <f t="shared" si="3"/>
        <v>1</v>
      </c>
    </row>
    <row r="90" spans="1:13" x14ac:dyDescent="0.3">
      <c r="A90" s="240" t="str">
        <f t="shared" si="4"/>
        <v>00ZF04</v>
      </c>
      <c r="B90" s="240">
        <f t="shared" si="5"/>
        <v>4</v>
      </c>
      <c r="C90" s="190" t="s">
        <v>397</v>
      </c>
      <c r="D90" s="190" t="s">
        <v>413</v>
      </c>
      <c r="E90" s="190">
        <v>3</v>
      </c>
      <c r="F90" s="190">
        <v>1</v>
      </c>
      <c r="G90" s="190">
        <v>0</v>
      </c>
      <c r="H90" s="190">
        <v>4</v>
      </c>
      <c r="I90" s="190">
        <v>1</v>
      </c>
      <c r="J90" s="190">
        <v>1</v>
      </c>
      <c r="K90" s="190">
        <v>0</v>
      </c>
      <c r="L90" s="190">
        <v>2</v>
      </c>
      <c r="M90" s="272">
        <f t="shared" si="3"/>
        <v>1</v>
      </c>
    </row>
    <row r="91" spans="1:13" x14ac:dyDescent="0.3">
      <c r="A91" s="240" t="str">
        <f t="shared" si="4"/>
        <v>00ZF05</v>
      </c>
      <c r="B91" s="240">
        <f t="shared" si="5"/>
        <v>5</v>
      </c>
      <c r="C91" s="190" t="s">
        <v>397</v>
      </c>
      <c r="D91" s="190" t="s">
        <v>415</v>
      </c>
      <c r="E91" s="190">
        <v>5</v>
      </c>
      <c r="F91" s="190">
        <v>1</v>
      </c>
      <c r="G91" s="190">
        <v>0</v>
      </c>
      <c r="H91" s="190">
        <v>6</v>
      </c>
      <c r="I91" s="190">
        <v>0</v>
      </c>
      <c r="J91" s="190">
        <v>0</v>
      </c>
      <c r="K91" s="190">
        <v>0</v>
      </c>
      <c r="L91" s="190">
        <v>0</v>
      </c>
      <c r="M91" s="272">
        <f t="shared" si="3"/>
        <v>1</v>
      </c>
    </row>
    <row r="92" spans="1:13" x14ac:dyDescent="0.3">
      <c r="A92" s="240" t="str">
        <f t="shared" si="4"/>
        <v>00ZF06</v>
      </c>
      <c r="B92" s="240">
        <f t="shared" si="5"/>
        <v>6</v>
      </c>
      <c r="C92" s="190" t="s">
        <v>397</v>
      </c>
      <c r="D92" s="190" t="s">
        <v>420</v>
      </c>
      <c r="E92" s="190">
        <v>0</v>
      </c>
      <c r="F92" s="190">
        <v>0</v>
      </c>
      <c r="G92" s="190">
        <v>0</v>
      </c>
      <c r="H92" s="190">
        <v>0</v>
      </c>
      <c r="I92" s="190">
        <v>0</v>
      </c>
      <c r="J92" s="190">
        <v>0</v>
      </c>
      <c r="K92" s="190">
        <v>0</v>
      </c>
      <c r="L92" s="190">
        <v>0</v>
      </c>
      <c r="M92" s="272">
        <f t="shared" si="3"/>
        <v>0</v>
      </c>
    </row>
    <row r="93" spans="1:13" x14ac:dyDescent="0.3">
      <c r="A93" s="240" t="str">
        <f t="shared" si="4"/>
        <v>00ZF07</v>
      </c>
      <c r="B93" s="240">
        <f t="shared" si="5"/>
        <v>7</v>
      </c>
      <c r="C93" s="190" t="s">
        <v>397</v>
      </c>
      <c r="D93" s="190" t="s">
        <v>425</v>
      </c>
      <c r="E93" s="190">
        <v>0</v>
      </c>
      <c r="F93" s="190">
        <v>0</v>
      </c>
      <c r="G93" s="190">
        <v>0</v>
      </c>
      <c r="H93" s="190">
        <v>0</v>
      </c>
      <c r="I93" s="190">
        <v>1</v>
      </c>
      <c r="J93" s="190">
        <v>0</v>
      </c>
      <c r="K93" s="190">
        <v>0</v>
      </c>
      <c r="L93" s="190">
        <v>1</v>
      </c>
      <c r="M93" s="272">
        <f t="shared" si="3"/>
        <v>0</v>
      </c>
    </row>
    <row r="94" spans="1:13" x14ac:dyDescent="0.3">
      <c r="A94" s="240" t="str">
        <f t="shared" si="4"/>
        <v>00ZF08</v>
      </c>
      <c r="B94" s="240">
        <f t="shared" si="5"/>
        <v>8</v>
      </c>
      <c r="C94" s="190" t="s">
        <v>397</v>
      </c>
      <c r="D94" s="190" t="s">
        <v>463</v>
      </c>
      <c r="E94" s="190">
        <v>0</v>
      </c>
      <c r="F94" s="190">
        <v>0</v>
      </c>
      <c r="G94" s="190">
        <v>0</v>
      </c>
      <c r="H94" s="190">
        <v>0</v>
      </c>
      <c r="I94" s="190">
        <v>0</v>
      </c>
      <c r="J94" s="190">
        <v>0</v>
      </c>
      <c r="K94" s="190">
        <v>0</v>
      </c>
      <c r="L94" s="190">
        <v>0</v>
      </c>
      <c r="M94" s="272">
        <f t="shared" si="3"/>
        <v>0</v>
      </c>
    </row>
    <row r="95" spans="1:13" x14ac:dyDescent="0.3">
      <c r="A95" s="240" t="str">
        <f t="shared" si="4"/>
        <v>00ZF09</v>
      </c>
      <c r="B95" s="240">
        <f t="shared" si="5"/>
        <v>9</v>
      </c>
      <c r="C95" s="190" t="s">
        <v>397</v>
      </c>
      <c r="D95" s="190" t="s">
        <v>470</v>
      </c>
      <c r="E95" s="190">
        <v>0</v>
      </c>
      <c r="F95" s="190">
        <v>0</v>
      </c>
      <c r="G95" s="190">
        <v>0</v>
      </c>
      <c r="H95" s="190">
        <v>0</v>
      </c>
      <c r="I95" s="190">
        <v>0</v>
      </c>
      <c r="J95" s="190">
        <v>0</v>
      </c>
      <c r="K95" s="190">
        <v>0</v>
      </c>
      <c r="L95" s="190">
        <v>0</v>
      </c>
      <c r="M95" s="272">
        <f t="shared" si="3"/>
        <v>0</v>
      </c>
    </row>
    <row r="96" spans="1:13" x14ac:dyDescent="0.3">
      <c r="A96" s="240" t="str">
        <f t="shared" si="4"/>
        <v>01AJ01</v>
      </c>
      <c r="B96" s="240">
        <f t="shared" si="5"/>
        <v>1</v>
      </c>
      <c r="C96" s="190" t="s">
        <v>100</v>
      </c>
      <c r="D96" s="190" t="s">
        <v>450</v>
      </c>
      <c r="E96" s="190">
        <v>1</v>
      </c>
      <c r="F96" s="190">
        <v>0</v>
      </c>
      <c r="G96" s="190">
        <v>0</v>
      </c>
      <c r="H96" s="190">
        <v>1</v>
      </c>
      <c r="I96" s="190">
        <v>0</v>
      </c>
      <c r="J96" s="190">
        <v>0</v>
      </c>
      <c r="K96" s="190">
        <v>0</v>
      </c>
      <c r="L96" s="190">
        <v>0</v>
      </c>
      <c r="M96" s="272">
        <f t="shared" si="3"/>
        <v>1</v>
      </c>
    </row>
    <row r="97" spans="1:13" x14ac:dyDescent="0.3">
      <c r="A97" s="240" t="str">
        <f t="shared" si="4"/>
        <v>01BS01</v>
      </c>
      <c r="B97" s="240">
        <f t="shared" si="5"/>
        <v>1</v>
      </c>
      <c r="C97" s="190" t="s">
        <v>434</v>
      </c>
      <c r="D97" s="190" t="s">
        <v>474</v>
      </c>
      <c r="E97" s="190">
        <v>0</v>
      </c>
      <c r="F97" s="190">
        <v>0</v>
      </c>
      <c r="G97" s="190">
        <v>0</v>
      </c>
      <c r="H97" s="190">
        <v>0</v>
      </c>
      <c r="I97" s="190">
        <v>1</v>
      </c>
      <c r="J97" s="190">
        <v>0</v>
      </c>
      <c r="K97" s="190">
        <v>0</v>
      </c>
      <c r="L97" s="190">
        <v>1</v>
      </c>
      <c r="M97" s="272">
        <f t="shared" si="3"/>
        <v>0</v>
      </c>
    </row>
    <row r="98" spans="1:13" x14ac:dyDescent="0.3">
      <c r="A98" s="240" t="str">
        <f t="shared" si="4"/>
        <v>01BS02</v>
      </c>
      <c r="B98" s="240">
        <f t="shared" si="5"/>
        <v>2</v>
      </c>
      <c r="C98" s="190" t="s">
        <v>434</v>
      </c>
      <c r="D98" s="190" t="s">
        <v>476</v>
      </c>
      <c r="E98" s="190">
        <v>1</v>
      </c>
      <c r="F98" s="190">
        <v>0</v>
      </c>
      <c r="G98" s="190">
        <v>0</v>
      </c>
      <c r="H98" s="190">
        <v>1</v>
      </c>
      <c r="I98" s="190">
        <v>0</v>
      </c>
      <c r="J98" s="190">
        <v>0</v>
      </c>
      <c r="K98" s="190">
        <v>0</v>
      </c>
      <c r="L98" s="190">
        <v>0</v>
      </c>
      <c r="M98" s="272">
        <f t="shared" si="3"/>
        <v>1</v>
      </c>
    </row>
    <row r="99" spans="1:13" x14ac:dyDescent="0.3">
      <c r="A99" s="240" t="str">
        <f t="shared" si="4"/>
        <v>01BS03</v>
      </c>
      <c r="B99" s="240">
        <f t="shared" si="5"/>
        <v>3</v>
      </c>
      <c r="C99" s="190" t="s">
        <v>434</v>
      </c>
      <c r="D99" s="190" t="s">
        <v>479</v>
      </c>
      <c r="E99" s="190">
        <v>1</v>
      </c>
      <c r="F99" s="190">
        <v>0</v>
      </c>
      <c r="G99" s="190">
        <v>0</v>
      </c>
      <c r="H99" s="190">
        <v>1</v>
      </c>
      <c r="I99" s="190">
        <v>0</v>
      </c>
      <c r="J99" s="190">
        <v>0</v>
      </c>
      <c r="K99" s="190">
        <v>0</v>
      </c>
      <c r="L99" s="190">
        <v>0</v>
      </c>
      <c r="M99" s="272">
        <f t="shared" si="3"/>
        <v>1</v>
      </c>
    </row>
    <row r="100" spans="1:13" x14ac:dyDescent="0.3">
      <c r="A100" s="240" t="str">
        <f t="shared" si="4"/>
        <v>01BS04</v>
      </c>
      <c r="B100" s="240">
        <f t="shared" si="5"/>
        <v>4</v>
      </c>
      <c r="C100" s="190" t="s">
        <v>434</v>
      </c>
      <c r="D100" s="190" t="s">
        <v>480</v>
      </c>
      <c r="E100" s="190">
        <v>1</v>
      </c>
      <c r="F100" s="190">
        <v>0</v>
      </c>
      <c r="G100" s="190">
        <v>0</v>
      </c>
      <c r="H100" s="190">
        <v>1</v>
      </c>
      <c r="I100" s="190">
        <v>0</v>
      </c>
      <c r="J100" s="190">
        <v>0</v>
      </c>
      <c r="K100" s="190">
        <v>0</v>
      </c>
      <c r="L100" s="190">
        <v>0</v>
      </c>
      <c r="M100" s="272">
        <f t="shared" si="3"/>
        <v>1</v>
      </c>
    </row>
    <row r="101" spans="1:13" x14ac:dyDescent="0.3">
      <c r="A101" s="240" t="str">
        <f t="shared" si="4"/>
        <v>01BS05</v>
      </c>
      <c r="B101" s="240">
        <f t="shared" si="5"/>
        <v>5</v>
      </c>
      <c r="C101" s="190" t="s">
        <v>434</v>
      </c>
      <c r="D101" s="190" t="s">
        <v>481</v>
      </c>
      <c r="E101" s="190">
        <v>1</v>
      </c>
      <c r="F101" s="190">
        <v>0</v>
      </c>
      <c r="G101" s="190">
        <v>0</v>
      </c>
      <c r="H101" s="190">
        <v>1</v>
      </c>
      <c r="I101" s="190">
        <v>0</v>
      </c>
      <c r="J101" s="190">
        <v>0</v>
      </c>
      <c r="K101" s="190">
        <v>0</v>
      </c>
      <c r="L101" s="190">
        <v>0</v>
      </c>
      <c r="M101" s="272">
        <f t="shared" si="3"/>
        <v>1</v>
      </c>
    </row>
    <row r="102" spans="1:13" x14ac:dyDescent="0.3">
      <c r="A102" s="240" t="str">
        <f t="shared" si="4"/>
        <v>01BS06</v>
      </c>
      <c r="B102" s="240">
        <f t="shared" si="5"/>
        <v>6</v>
      </c>
      <c r="C102" s="190" t="s">
        <v>434</v>
      </c>
      <c r="D102" s="190" t="s">
        <v>483</v>
      </c>
      <c r="E102" s="190">
        <v>16</v>
      </c>
      <c r="F102" s="190">
        <v>0</v>
      </c>
      <c r="G102" s="190">
        <v>0</v>
      </c>
      <c r="H102" s="190">
        <v>16</v>
      </c>
      <c r="I102" s="190">
        <v>11</v>
      </c>
      <c r="J102" s="190">
        <v>0</v>
      </c>
      <c r="K102" s="190">
        <v>0</v>
      </c>
      <c r="L102" s="190">
        <v>11</v>
      </c>
      <c r="M102" s="272">
        <f t="shared" si="3"/>
        <v>1</v>
      </c>
    </row>
    <row r="103" spans="1:13" x14ac:dyDescent="0.3">
      <c r="A103" s="240" t="str">
        <f t="shared" si="4"/>
        <v>01BS07</v>
      </c>
      <c r="B103" s="240">
        <f t="shared" si="5"/>
        <v>7</v>
      </c>
      <c r="C103" s="190" t="s">
        <v>434</v>
      </c>
      <c r="D103" s="190" t="s">
        <v>485</v>
      </c>
      <c r="E103" s="190">
        <v>1</v>
      </c>
      <c r="F103" s="190">
        <v>0</v>
      </c>
      <c r="G103" s="190">
        <v>0</v>
      </c>
      <c r="H103" s="190">
        <v>1</v>
      </c>
      <c r="I103" s="190">
        <v>3</v>
      </c>
      <c r="J103" s="190">
        <v>0</v>
      </c>
      <c r="K103" s="190">
        <v>0</v>
      </c>
      <c r="L103" s="190">
        <v>3</v>
      </c>
      <c r="M103" s="272">
        <f t="shared" si="3"/>
        <v>0</v>
      </c>
    </row>
    <row r="104" spans="1:13" x14ac:dyDescent="0.3">
      <c r="A104" s="240" t="str">
        <f t="shared" si="4"/>
        <v>01BS08</v>
      </c>
      <c r="B104" s="240">
        <f t="shared" si="5"/>
        <v>8</v>
      </c>
      <c r="C104" s="190" t="s">
        <v>434</v>
      </c>
      <c r="D104" s="190" t="s">
        <v>486</v>
      </c>
      <c r="E104" s="190">
        <v>4</v>
      </c>
      <c r="F104" s="190">
        <v>0</v>
      </c>
      <c r="G104" s="190">
        <v>0</v>
      </c>
      <c r="H104" s="190">
        <v>4</v>
      </c>
      <c r="I104" s="190">
        <v>2</v>
      </c>
      <c r="J104" s="190">
        <v>0</v>
      </c>
      <c r="K104" s="190">
        <v>0</v>
      </c>
      <c r="L104" s="190">
        <v>2</v>
      </c>
      <c r="M104" s="272">
        <f t="shared" si="3"/>
        <v>1</v>
      </c>
    </row>
    <row r="105" spans="1:13" x14ac:dyDescent="0.3">
      <c r="A105" s="240" t="str">
        <f t="shared" si="4"/>
        <v>01BS09</v>
      </c>
      <c r="B105" s="240">
        <f t="shared" si="5"/>
        <v>9</v>
      </c>
      <c r="C105" s="190" t="s">
        <v>434</v>
      </c>
      <c r="D105" s="190" t="s">
        <v>487</v>
      </c>
      <c r="E105" s="190">
        <v>1</v>
      </c>
      <c r="F105" s="190">
        <v>0</v>
      </c>
      <c r="G105" s="190">
        <v>0</v>
      </c>
      <c r="H105" s="190">
        <v>1</v>
      </c>
      <c r="I105" s="190">
        <v>0</v>
      </c>
      <c r="J105" s="190">
        <v>0</v>
      </c>
      <c r="K105" s="190">
        <v>0</v>
      </c>
      <c r="L105" s="190">
        <v>0</v>
      </c>
      <c r="M105" s="272">
        <f t="shared" si="3"/>
        <v>1</v>
      </c>
    </row>
    <row r="106" spans="1:13" x14ac:dyDescent="0.3">
      <c r="A106" s="240" t="str">
        <f t="shared" si="4"/>
        <v>01BS10</v>
      </c>
      <c r="B106" s="240">
        <f t="shared" si="5"/>
        <v>10</v>
      </c>
      <c r="C106" s="190" t="s">
        <v>434</v>
      </c>
      <c r="D106" s="190" t="s">
        <v>1590</v>
      </c>
      <c r="E106" s="190">
        <v>2</v>
      </c>
      <c r="F106" s="190">
        <v>0</v>
      </c>
      <c r="G106" s="190">
        <v>0</v>
      </c>
      <c r="H106" s="190">
        <v>2</v>
      </c>
      <c r="I106" s="190">
        <v>0</v>
      </c>
      <c r="J106" s="190">
        <v>0</v>
      </c>
      <c r="K106" s="190">
        <v>0</v>
      </c>
      <c r="L106" s="190">
        <v>0</v>
      </c>
      <c r="M106" s="272">
        <f t="shared" si="3"/>
        <v>1</v>
      </c>
    </row>
    <row r="107" spans="1:13" x14ac:dyDescent="0.3">
      <c r="A107" s="240" t="str">
        <f t="shared" si="4"/>
        <v>01CN01</v>
      </c>
      <c r="B107" s="240">
        <f t="shared" si="5"/>
        <v>1</v>
      </c>
      <c r="C107" s="190" t="s">
        <v>148</v>
      </c>
      <c r="D107" s="190" t="s">
        <v>417</v>
      </c>
      <c r="E107" s="190">
        <v>1</v>
      </c>
      <c r="F107" s="190">
        <v>0</v>
      </c>
      <c r="G107" s="190">
        <v>0</v>
      </c>
      <c r="H107" s="190">
        <v>1</v>
      </c>
      <c r="I107" s="190">
        <v>0</v>
      </c>
      <c r="J107" s="190">
        <v>0</v>
      </c>
      <c r="K107" s="190">
        <v>0</v>
      </c>
      <c r="L107" s="190">
        <v>0</v>
      </c>
      <c r="M107" s="272">
        <f t="shared" si="3"/>
        <v>1</v>
      </c>
    </row>
    <row r="108" spans="1:13" x14ac:dyDescent="0.3">
      <c r="A108" s="240" t="str">
        <f t="shared" si="4"/>
        <v>01CN02</v>
      </c>
      <c r="B108" s="240">
        <f t="shared" si="5"/>
        <v>2</v>
      </c>
      <c r="C108" s="190" t="s">
        <v>148</v>
      </c>
      <c r="D108" s="190" t="s">
        <v>420</v>
      </c>
      <c r="E108" s="190">
        <v>1</v>
      </c>
      <c r="F108" s="190">
        <v>0</v>
      </c>
      <c r="G108" s="190">
        <v>1</v>
      </c>
      <c r="H108" s="190">
        <v>2</v>
      </c>
      <c r="I108" s="190">
        <v>0</v>
      </c>
      <c r="J108" s="190">
        <v>0</v>
      </c>
      <c r="K108" s="190">
        <v>0</v>
      </c>
      <c r="L108" s="190">
        <v>0</v>
      </c>
      <c r="M108" s="272">
        <f t="shared" si="3"/>
        <v>1</v>
      </c>
    </row>
    <row r="109" spans="1:13" x14ac:dyDescent="0.3">
      <c r="A109" s="240" t="str">
        <f t="shared" si="4"/>
        <v>01FX01</v>
      </c>
      <c r="B109" s="240">
        <f t="shared" si="5"/>
        <v>1</v>
      </c>
      <c r="C109" s="190" t="s">
        <v>141</v>
      </c>
      <c r="D109" s="190" t="s">
        <v>496</v>
      </c>
      <c r="E109" s="190">
        <v>1</v>
      </c>
      <c r="F109" s="190">
        <v>0</v>
      </c>
      <c r="G109" s="190">
        <v>1</v>
      </c>
      <c r="H109" s="190">
        <v>2</v>
      </c>
      <c r="I109" s="190">
        <v>2</v>
      </c>
      <c r="J109" s="190">
        <v>0</v>
      </c>
      <c r="K109" s="190">
        <v>1</v>
      </c>
      <c r="L109" s="190">
        <v>3</v>
      </c>
      <c r="M109" s="272">
        <f t="shared" si="3"/>
        <v>0</v>
      </c>
    </row>
    <row r="110" spans="1:13" x14ac:dyDescent="0.3">
      <c r="A110" s="240" t="str">
        <f t="shared" si="4"/>
        <v>01JH01</v>
      </c>
      <c r="B110" s="240">
        <f t="shared" si="5"/>
        <v>1</v>
      </c>
      <c r="C110" s="190" t="s">
        <v>149</v>
      </c>
      <c r="D110" s="190" t="s">
        <v>422</v>
      </c>
      <c r="E110" s="190">
        <v>1</v>
      </c>
      <c r="F110" s="190">
        <v>0</v>
      </c>
      <c r="G110" s="190">
        <v>0</v>
      </c>
      <c r="H110" s="190">
        <v>1</v>
      </c>
      <c r="I110" s="190">
        <v>0</v>
      </c>
      <c r="J110" s="190">
        <v>0</v>
      </c>
      <c r="K110" s="190">
        <v>0</v>
      </c>
      <c r="L110" s="190">
        <v>0</v>
      </c>
      <c r="M110" s="272">
        <f t="shared" si="3"/>
        <v>1</v>
      </c>
    </row>
    <row r="111" spans="1:13" x14ac:dyDescent="0.3">
      <c r="A111" s="240" t="str">
        <f t="shared" si="4"/>
        <v>01JH02</v>
      </c>
      <c r="B111" s="240">
        <f t="shared" si="5"/>
        <v>2</v>
      </c>
      <c r="C111" s="190" t="s">
        <v>149</v>
      </c>
      <c r="D111" s="190" t="s">
        <v>438</v>
      </c>
      <c r="E111" s="190">
        <v>1</v>
      </c>
      <c r="F111" s="190">
        <v>0</v>
      </c>
      <c r="G111" s="190">
        <v>0</v>
      </c>
      <c r="H111" s="190">
        <v>1</v>
      </c>
      <c r="I111" s="190">
        <v>1</v>
      </c>
      <c r="J111" s="190">
        <v>0</v>
      </c>
      <c r="K111" s="190">
        <v>0</v>
      </c>
      <c r="L111" s="190">
        <v>1</v>
      </c>
      <c r="M111" s="272">
        <f t="shared" si="3"/>
        <v>0</v>
      </c>
    </row>
    <row r="112" spans="1:13" x14ac:dyDescent="0.3">
      <c r="A112" s="240" t="str">
        <f t="shared" si="4"/>
        <v>01JH03</v>
      </c>
      <c r="B112" s="240">
        <f t="shared" si="5"/>
        <v>3</v>
      </c>
      <c r="C112" s="190" t="s">
        <v>149</v>
      </c>
      <c r="D112" s="190" t="s">
        <v>442</v>
      </c>
      <c r="E112" s="190">
        <v>5</v>
      </c>
      <c r="F112" s="190">
        <v>0</v>
      </c>
      <c r="G112" s="190">
        <v>0</v>
      </c>
      <c r="H112" s="190">
        <v>5</v>
      </c>
      <c r="I112" s="190">
        <v>3</v>
      </c>
      <c r="J112" s="190">
        <v>0</v>
      </c>
      <c r="K112" s="190">
        <v>0</v>
      </c>
      <c r="L112" s="190">
        <v>3</v>
      </c>
      <c r="M112" s="272">
        <f t="shared" si="3"/>
        <v>1</v>
      </c>
    </row>
    <row r="113" spans="1:13" x14ac:dyDescent="0.3">
      <c r="A113" s="240" t="str">
        <f t="shared" si="4"/>
        <v>01JH04</v>
      </c>
      <c r="B113" s="240">
        <f t="shared" si="5"/>
        <v>4</v>
      </c>
      <c r="C113" s="190" t="s">
        <v>149</v>
      </c>
      <c r="D113" s="190" t="s">
        <v>447</v>
      </c>
      <c r="E113" s="190">
        <v>1</v>
      </c>
      <c r="F113" s="190">
        <v>0</v>
      </c>
      <c r="G113" s="190">
        <v>0</v>
      </c>
      <c r="H113" s="190">
        <v>1</v>
      </c>
      <c r="I113" s="190">
        <v>0</v>
      </c>
      <c r="J113" s="190">
        <v>0</v>
      </c>
      <c r="K113" s="190">
        <v>0</v>
      </c>
      <c r="L113" s="190">
        <v>0</v>
      </c>
      <c r="M113" s="272">
        <f t="shared" si="3"/>
        <v>1</v>
      </c>
    </row>
    <row r="114" spans="1:13" x14ac:dyDescent="0.3">
      <c r="A114" s="240" t="str">
        <f t="shared" si="4"/>
        <v>01JH05</v>
      </c>
      <c r="B114" s="240">
        <f t="shared" si="5"/>
        <v>5</v>
      </c>
      <c r="C114" s="190" t="s">
        <v>149</v>
      </c>
      <c r="D114" s="190" t="s">
        <v>449</v>
      </c>
      <c r="E114" s="190">
        <v>1</v>
      </c>
      <c r="F114" s="190">
        <v>0</v>
      </c>
      <c r="G114" s="190">
        <v>0</v>
      </c>
      <c r="H114" s="190">
        <v>1</v>
      </c>
      <c r="I114" s="190">
        <v>0</v>
      </c>
      <c r="J114" s="190">
        <v>0</v>
      </c>
      <c r="K114" s="190">
        <v>0</v>
      </c>
      <c r="L114" s="190">
        <v>0</v>
      </c>
      <c r="M114" s="272">
        <f t="shared" si="3"/>
        <v>1</v>
      </c>
    </row>
    <row r="115" spans="1:13" x14ac:dyDescent="0.3">
      <c r="A115" s="240" t="str">
        <f t="shared" si="4"/>
        <v>01JH06</v>
      </c>
      <c r="B115" s="240">
        <f t="shared" si="5"/>
        <v>6</v>
      </c>
      <c r="C115" s="190" t="s">
        <v>149</v>
      </c>
      <c r="D115" s="190" t="s">
        <v>450</v>
      </c>
      <c r="E115" s="190">
        <v>1</v>
      </c>
      <c r="F115" s="190">
        <v>0</v>
      </c>
      <c r="G115" s="190">
        <v>0</v>
      </c>
      <c r="H115" s="190">
        <v>1</v>
      </c>
      <c r="I115" s="190">
        <v>0</v>
      </c>
      <c r="J115" s="190">
        <v>0</v>
      </c>
      <c r="K115" s="190">
        <v>0</v>
      </c>
      <c r="L115" s="190">
        <v>0</v>
      </c>
      <c r="M115" s="272">
        <f t="shared" si="3"/>
        <v>1</v>
      </c>
    </row>
    <row r="116" spans="1:13" x14ac:dyDescent="0.3">
      <c r="A116" s="240" t="str">
        <f t="shared" si="4"/>
        <v>01JH07</v>
      </c>
      <c r="B116" s="240">
        <f t="shared" si="5"/>
        <v>7</v>
      </c>
      <c r="C116" s="190" t="s">
        <v>149</v>
      </c>
      <c r="D116" s="190" t="s">
        <v>451</v>
      </c>
      <c r="E116" s="190">
        <v>1</v>
      </c>
      <c r="F116" s="190">
        <v>0</v>
      </c>
      <c r="G116" s="190">
        <v>0</v>
      </c>
      <c r="H116" s="190">
        <v>1</v>
      </c>
      <c r="I116" s="190">
        <v>0</v>
      </c>
      <c r="J116" s="190">
        <v>0</v>
      </c>
      <c r="K116" s="190">
        <v>0</v>
      </c>
      <c r="L116" s="190">
        <v>0</v>
      </c>
      <c r="M116" s="272">
        <f t="shared" si="3"/>
        <v>1</v>
      </c>
    </row>
    <row r="117" spans="1:13" x14ac:dyDescent="0.3">
      <c r="A117" s="240" t="str">
        <f t="shared" si="4"/>
        <v>01JH08</v>
      </c>
      <c r="B117" s="240">
        <f t="shared" si="5"/>
        <v>8</v>
      </c>
      <c r="C117" s="190" t="s">
        <v>149</v>
      </c>
      <c r="D117" s="190" t="s">
        <v>457</v>
      </c>
      <c r="E117" s="190">
        <v>0</v>
      </c>
      <c r="F117" s="190">
        <v>0</v>
      </c>
      <c r="G117" s="190">
        <v>0</v>
      </c>
      <c r="H117" s="190">
        <v>0</v>
      </c>
      <c r="I117" s="190">
        <v>0</v>
      </c>
      <c r="J117" s="190">
        <v>0</v>
      </c>
      <c r="K117" s="190">
        <v>0</v>
      </c>
      <c r="L117" s="190">
        <v>0</v>
      </c>
      <c r="M117" s="272">
        <f t="shared" si="3"/>
        <v>0</v>
      </c>
    </row>
    <row r="118" spans="1:13" x14ac:dyDescent="0.3">
      <c r="A118" s="240" t="str">
        <f t="shared" si="4"/>
        <v>01JH09</v>
      </c>
      <c r="B118" s="240">
        <f t="shared" si="5"/>
        <v>9</v>
      </c>
      <c r="C118" s="190" t="s">
        <v>149</v>
      </c>
      <c r="D118" s="190" t="s">
        <v>473</v>
      </c>
      <c r="E118" s="190">
        <v>0</v>
      </c>
      <c r="F118" s="190">
        <v>0</v>
      </c>
      <c r="G118" s="190">
        <v>0</v>
      </c>
      <c r="H118" s="190">
        <v>0</v>
      </c>
      <c r="I118" s="190">
        <v>1</v>
      </c>
      <c r="J118" s="190">
        <v>0</v>
      </c>
      <c r="K118" s="190">
        <v>0</v>
      </c>
      <c r="L118" s="190">
        <v>1</v>
      </c>
      <c r="M118" s="272">
        <f t="shared" si="3"/>
        <v>0</v>
      </c>
    </row>
    <row r="119" spans="1:13" x14ac:dyDescent="0.3">
      <c r="A119" s="240" t="str">
        <f t="shared" si="4"/>
        <v>01JH10</v>
      </c>
      <c r="B119" s="240">
        <f t="shared" si="5"/>
        <v>10</v>
      </c>
      <c r="C119" s="190" t="s">
        <v>149</v>
      </c>
      <c r="D119" s="190" t="s">
        <v>488</v>
      </c>
      <c r="E119" s="190">
        <v>1</v>
      </c>
      <c r="F119" s="190">
        <v>0</v>
      </c>
      <c r="G119" s="190">
        <v>0</v>
      </c>
      <c r="H119" s="190">
        <v>1</v>
      </c>
      <c r="I119" s="190">
        <v>0</v>
      </c>
      <c r="J119" s="190">
        <v>0</v>
      </c>
      <c r="K119" s="190">
        <v>0</v>
      </c>
      <c r="L119" s="190">
        <v>0</v>
      </c>
      <c r="M119" s="272">
        <f t="shared" si="3"/>
        <v>1</v>
      </c>
    </row>
    <row r="120" spans="1:13" x14ac:dyDescent="0.3">
      <c r="A120" s="240" t="str">
        <f t="shared" si="4"/>
        <v>01JR01</v>
      </c>
      <c r="B120" s="240">
        <f t="shared" si="5"/>
        <v>1</v>
      </c>
      <c r="C120" s="190" t="s">
        <v>435</v>
      </c>
      <c r="D120" s="190" t="s">
        <v>433</v>
      </c>
      <c r="E120" s="190">
        <v>0</v>
      </c>
      <c r="F120" s="190">
        <v>0</v>
      </c>
      <c r="G120" s="190">
        <v>0</v>
      </c>
      <c r="H120" s="190">
        <v>0</v>
      </c>
      <c r="I120" s="190">
        <v>0</v>
      </c>
      <c r="J120" s="190">
        <v>0</v>
      </c>
      <c r="K120" s="190">
        <v>0</v>
      </c>
      <c r="L120" s="190">
        <v>0</v>
      </c>
      <c r="M120" s="272">
        <f t="shared" si="3"/>
        <v>0</v>
      </c>
    </row>
    <row r="121" spans="1:13" x14ac:dyDescent="0.3">
      <c r="A121" s="240" t="str">
        <f t="shared" si="4"/>
        <v>01JR02</v>
      </c>
      <c r="B121" s="240">
        <f t="shared" si="5"/>
        <v>2</v>
      </c>
      <c r="C121" s="190" t="s">
        <v>435</v>
      </c>
      <c r="D121" s="190" t="s">
        <v>447</v>
      </c>
      <c r="E121" s="190">
        <v>2</v>
      </c>
      <c r="F121" s="190">
        <v>0</v>
      </c>
      <c r="G121" s="190">
        <v>0</v>
      </c>
      <c r="H121" s="190">
        <v>2</v>
      </c>
      <c r="I121" s="190">
        <v>3</v>
      </c>
      <c r="J121" s="190">
        <v>1</v>
      </c>
      <c r="K121" s="190">
        <v>3</v>
      </c>
      <c r="L121" s="190">
        <v>7</v>
      </c>
      <c r="M121" s="272">
        <f t="shared" si="3"/>
        <v>0</v>
      </c>
    </row>
    <row r="122" spans="1:13" x14ac:dyDescent="0.3">
      <c r="A122" s="240" t="str">
        <f t="shared" si="4"/>
        <v>01JR03</v>
      </c>
      <c r="B122" s="240">
        <f t="shared" si="5"/>
        <v>3</v>
      </c>
      <c r="C122" s="190" t="s">
        <v>435</v>
      </c>
      <c r="D122" s="190" t="s">
        <v>449</v>
      </c>
      <c r="E122" s="190">
        <v>0</v>
      </c>
      <c r="F122" s="190">
        <v>0</v>
      </c>
      <c r="G122" s="190">
        <v>0</v>
      </c>
      <c r="H122" s="190">
        <v>0</v>
      </c>
      <c r="I122" s="190">
        <v>0</v>
      </c>
      <c r="J122" s="190">
        <v>1</v>
      </c>
      <c r="K122" s="190">
        <v>0</v>
      </c>
      <c r="L122" s="190">
        <v>1</v>
      </c>
      <c r="M122" s="272">
        <f t="shared" si="3"/>
        <v>0</v>
      </c>
    </row>
    <row r="123" spans="1:13" x14ac:dyDescent="0.3">
      <c r="A123" s="240" t="str">
        <f t="shared" si="4"/>
        <v>01JR04</v>
      </c>
      <c r="B123" s="240">
        <f t="shared" si="5"/>
        <v>4</v>
      </c>
      <c r="C123" s="190" t="s">
        <v>435</v>
      </c>
      <c r="D123" s="190" t="s">
        <v>457</v>
      </c>
      <c r="E123" s="190">
        <v>0</v>
      </c>
      <c r="F123" s="190">
        <v>0</v>
      </c>
      <c r="G123" s="190">
        <v>0</v>
      </c>
      <c r="H123" s="190">
        <v>0</v>
      </c>
      <c r="I123" s="190">
        <v>0</v>
      </c>
      <c r="J123" s="190">
        <v>0</v>
      </c>
      <c r="K123" s="190">
        <v>1</v>
      </c>
      <c r="L123" s="190">
        <v>1</v>
      </c>
      <c r="M123" s="272">
        <f t="shared" si="3"/>
        <v>0</v>
      </c>
    </row>
    <row r="124" spans="1:13" x14ac:dyDescent="0.3">
      <c r="A124" s="240" t="str">
        <f t="shared" si="4"/>
        <v>01JR05</v>
      </c>
      <c r="B124" s="240">
        <f t="shared" si="5"/>
        <v>5</v>
      </c>
      <c r="C124" s="190" t="s">
        <v>435</v>
      </c>
      <c r="D124" s="190" t="s">
        <v>459</v>
      </c>
      <c r="E124" s="190">
        <v>0</v>
      </c>
      <c r="F124" s="190">
        <v>0</v>
      </c>
      <c r="G124" s="190">
        <v>0</v>
      </c>
      <c r="H124" s="190">
        <v>0</v>
      </c>
      <c r="I124" s="190">
        <v>0</v>
      </c>
      <c r="J124" s="190">
        <v>1</v>
      </c>
      <c r="K124" s="190">
        <v>0</v>
      </c>
      <c r="L124" s="190">
        <v>1</v>
      </c>
      <c r="M124" s="272">
        <f t="shared" si="3"/>
        <v>0</v>
      </c>
    </row>
    <row r="125" spans="1:13" x14ac:dyDescent="0.3">
      <c r="A125" s="240" t="str">
        <f t="shared" si="4"/>
        <v>01JR06</v>
      </c>
      <c r="B125" s="240">
        <f t="shared" si="5"/>
        <v>6</v>
      </c>
      <c r="C125" s="190" t="s">
        <v>435</v>
      </c>
      <c r="D125" s="190" t="s">
        <v>483</v>
      </c>
      <c r="E125" s="190">
        <v>1</v>
      </c>
      <c r="F125" s="190">
        <v>0</v>
      </c>
      <c r="G125" s="190">
        <v>0</v>
      </c>
      <c r="H125" s="190">
        <v>1</v>
      </c>
      <c r="I125" s="190">
        <v>0</v>
      </c>
      <c r="J125" s="190">
        <v>0</v>
      </c>
      <c r="K125" s="190">
        <v>0</v>
      </c>
      <c r="L125" s="190">
        <v>0</v>
      </c>
      <c r="M125" s="272">
        <f t="shared" si="3"/>
        <v>1</v>
      </c>
    </row>
    <row r="126" spans="1:13" x14ac:dyDescent="0.3">
      <c r="A126" s="240" t="str">
        <f t="shared" si="4"/>
        <v>01JR07</v>
      </c>
      <c r="B126" s="240">
        <f t="shared" si="5"/>
        <v>7</v>
      </c>
      <c r="C126" s="190" t="s">
        <v>435</v>
      </c>
      <c r="D126" s="190" t="s">
        <v>498</v>
      </c>
      <c r="E126" s="190">
        <v>0</v>
      </c>
      <c r="F126" s="190">
        <v>0</v>
      </c>
      <c r="G126" s="190">
        <v>0</v>
      </c>
      <c r="H126" s="190">
        <v>0</v>
      </c>
      <c r="I126" s="190">
        <v>1</v>
      </c>
      <c r="J126" s="190">
        <v>0</v>
      </c>
      <c r="K126" s="190">
        <v>0</v>
      </c>
      <c r="L126" s="190">
        <v>1</v>
      </c>
      <c r="M126" s="272">
        <f t="shared" si="3"/>
        <v>0</v>
      </c>
    </row>
    <row r="127" spans="1:13" x14ac:dyDescent="0.3">
      <c r="A127" s="240" t="str">
        <f t="shared" si="4"/>
        <v>01KI01</v>
      </c>
      <c r="B127" s="240">
        <f t="shared" si="5"/>
        <v>1</v>
      </c>
      <c r="C127" s="190" t="s">
        <v>452</v>
      </c>
      <c r="D127" s="190" t="s">
        <v>412</v>
      </c>
      <c r="E127" s="190">
        <v>1</v>
      </c>
      <c r="F127" s="190">
        <v>0</v>
      </c>
      <c r="G127" s="190">
        <v>0</v>
      </c>
      <c r="H127" s="190">
        <v>1</v>
      </c>
      <c r="I127" s="190">
        <v>0</v>
      </c>
      <c r="J127" s="190">
        <v>0</v>
      </c>
      <c r="K127" s="190">
        <v>0</v>
      </c>
      <c r="L127" s="190">
        <v>0</v>
      </c>
      <c r="M127" s="272">
        <f t="shared" si="3"/>
        <v>1</v>
      </c>
    </row>
    <row r="128" spans="1:13" x14ac:dyDescent="0.3">
      <c r="A128" s="240" t="str">
        <f t="shared" si="4"/>
        <v>01KI02</v>
      </c>
      <c r="B128" s="240">
        <f t="shared" si="5"/>
        <v>2</v>
      </c>
      <c r="C128" s="190" t="s">
        <v>452</v>
      </c>
      <c r="D128" s="190" t="s">
        <v>426</v>
      </c>
      <c r="E128" s="190">
        <v>0</v>
      </c>
      <c r="F128" s="190">
        <v>0</v>
      </c>
      <c r="G128" s="190">
        <v>0</v>
      </c>
      <c r="H128" s="190">
        <v>0</v>
      </c>
      <c r="I128" s="190">
        <v>1</v>
      </c>
      <c r="J128" s="190">
        <v>0</v>
      </c>
      <c r="K128" s="190">
        <v>0</v>
      </c>
      <c r="L128" s="190">
        <v>1</v>
      </c>
      <c r="M128" s="272">
        <f t="shared" si="3"/>
        <v>0</v>
      </c>
    </row>
    <row r="129" spans="1:13" x14ac:dyDescent="0.3">
      <c r="A129" s="240" t="str">
        <f t="shared" si="4"/>
        <v>01KI03</v>
      </c>
      <c r="B129" s="240">
        <f t="shared" si="5"/>
        <v>3</v>
      </c>
      <c r="C129" s="190" t="s">
        <v>452</v>
      </c>
      <c r="D129" s="190" t="s">
        <v>433</v>
      </c>
      <c r="E129" s="190">
        <v>1</v>
      </c>
      <c r="F129" s="190">
        <v>0</v>
      </c>
      <c r="G129" s="190">
        <v>0</v>
      </c>
      <c r="H129" s="190">
        <v>1</v>
      </c>
      <c r="I129" s="190">
        <v>1</v>
      </c>
      <c r="J129" s="190">
        <v>0</v>
      </c>
      <c r="K129" s="190">
        <v>0</v>
      </c>
      <c r="L129" s="190">
        <v>1</v>
      </c>
      <c r="M129" s="272">
        <f t="shared" si="3"/>
        <v>0</v>
      </c>
    </row>
    <row r="130" spans="1:13" x14ac:dyDescent="0.3">
      <c r="A130" s="240" t="str">
        <f t="shared" si="4"/>
        <v>01KI04</v>
      </c>
      <c r="B130" s="240">
        <f t="shared" si="5"/>
        <v>4</v>
      </c>
      <c r="C130" s="190" t="s">
        <v>452</v>
      </c>
      <c r="D130" s="190" t="s">
        <v>447</v>
      </c>
      <c r="E130" s="190">
        <v>1</v>
      </c>
      <c r="F130" s="190">
        <v>0</v>
      </c>
      <c r="G130" s="190">
        <v>0</v>
      </c>
      <c r="H130" s="190">
        <v>1</v>
      </c>
      <c r="I130" s="190">
        <v>0</v>
      </c>
      <c r="J130" s="190">
        <v>0</v>
      </c>
      <c r="K130" s="190">
        <v>0</v>
      </c>
      <c r="L130" s="190">
        <v>0</v>
      </c>
      <c r="M130" s="272">
        <f t="shared" si="3"/>
        <v>1</v>
      </c>
    </row>
    <row r="131" spans="1:13" x14ac:dyDescent="0.3">
      <c r="A131" s="240" t="str">
        <f t="shared" si="4"/>
        <v>01KI05</v>
      </c>
      <c r="B131" s="240">
        <f t="shared" si="5"/>
        <v>5</v>
      </c>
      <c r="C131" s="190" t="s">
        <v>452</v>
      </c>
      <c r="D131" s="190" t="s">
        <v>449</v>
      </c>
      <c r="E131" s="190">
        <v>0</v>
      </c>
      <c r="F131" s="190">
        <v>0</v>
      </c>
      <c r="G131" s="190">
        <v>0</v>
      </c>
      <c r="H131" s="190">
        <v>0</v>
      </c>
      <c r="I131" s="190">
        <v>1</v>
      </c>
      <c r="J131" s="190">
        <v>0</v>
      </c>
      <c r="K131" s="190">
        <v>0</v>
      </c>
      <c r="L131" s="190">
        <v>1</v>
      </c>
      <c r="M131" s="272">
        <f t="shared" si="3"/>
        <v>0</v>
      </c>
    </row>
    <row r="132" spans="1:13" x14ac:dyDescent="0.3">
      <c r="A132" s="240" t="str">
        <f t="shared" si="4"/>
        <v>01KI06</v>
      </c>
      <c r="B132" s="240">
        <f t="shared" si="5"/>
        <v>6</v>
      </c>
      <c r="C132" s="190" t="s">
        <v>452</v>
      </c>
      <c r="D132" s="190" t="s">
        <v>451</v>
      </c>
      <c r="E132" s="190">
        <v>1</v>
      </c>
      <c r="F132" s="190">
        <v>0</v>
      </c>
      <c r="G132" s="190">
        <v>0</v>
      </c>
      <c r="H132" s="190">
        <v>1</v>
      </c>
      <c r="I132" s="190">
        <v>0</v>
      </c>
      <c r="J132" s="190">
        <v>0</v>
      </c>
      <c r="K132" s="190">
        <v>0</v>
      </c>
      <c r="L132" s="190">
        <v>0</v>
      </c>
      <c r="M132" s="272">
        <f t="shared" si="3"/>
        <v>1</v>
      </c>
    </row>
    <row r="133" spans="1:13" x14ac:dyDescent="0.3">
      <c r="A133" s="240" t="str">
        <f t="shared" si="4"/>
        <v>01KI07</v>
      </c>
      <c r="B133" s="240">
        <f t="shared" si="5"/>
        <v>7</v>
      </c>
      <c r="C133" s="190" t="s">
        <v>452</v>
      </c>
      <c r="D133" s="190" t="s">
        <v>456</v>
      </c>
      <c r="E133" s="190">
        <v>3</v>
      </c>
      <c r="F133" s="190">
        <v>0</v>
      </c>
      <c r="G133" s="190">
        <v>0</v>
      </c>
      <c r="H133" s="190">
        <v>3</v>
      </c>
      <c r="I133" s="190">
        <v>0</v>
      </c>
      <c r="J133" s="190">
        <v>0</v>
      </c>
      <c r="K133" s="190">
        <v>0</v>
      </c>
      <c r="L133" s="190">
        <v>0</v>
      </c>
      <c r="M133" s="272">
        <f t="shared" si="3"/>
        <v>1</v>
      </c>
    </row>
    <row r="134" spans="1:13" x14ac:dyDescent="0.3">
      <c r="A134" s="240" t="str">
        <f t="shared" si="4"/>
        <v>01KI08</v>
      </c>
      <c r="B134" s="240">
        <f t="shared" si="5"/>
        <v>8</v>
      </c>
      <c r="C134" s="190" t="s">
        <v>452</v>
      </c>
      <c r="D134" s="190" t="s">
        <v>457</v>
      </c>
      <c r="E134" s="190">
        <v>3</v>
      </c>
      <c r="F134" s="190">
        <v>0</v>
      </c>
      <c r="G134" s="190">
        <v>0</v>
      </c>
      <c r="H134" s="190">
        <v>3</v>
      </c>
      <c r="I134" s="190">
        <v>3</v>
      </c>
      <c r="J134" s="190">
        <v>0</v>
      </c>
      <c r="K134" s="190">
        <v>0</v>
      </c>
      <c r="L134" s="190">
        <v>3</v>
      </c>
      <c r="M134" s="272">
        <f t="shared" si="3"/>
        <v>0</v>
      </c>
    </row>
    <row r="135" spans="1:13" x14ac:dyDescent="0.3">
      <c r="A135" s="240" t="str">
        <f t="shared" si="4"/>
        <v>01KI09</v>
      </c>
      <c r="B135" s="240">
        <f t="shared" si="5"/>
        <v>9</v>
      </c>
      <c r="C135" s="190" t="s">
        <v>452</v>
      </c>
      <c r="D135" s="190" t="s">
        <v>458</v>
      </c>
      <c r="E135" s="190">
        <v>0</v>
      </c>
      <c r="F135" s="190">
        <v>0</v>
      </c>
      <c r="G135" s="190">
        <v>0</v>
      </c>
      <c r="H135" s="190">
        <v>0</v>
      </c>
      <c r="I135" s="190">
        <v>1</v>
      </c>
      <c r="J135" s="190">
        <v>0</v>
      </c>
      <c r="K135" s="190">
        <v>0</v>
      </c>
      <c r="L135" s="190">
        <v>1</v>
      </c>
      <c r="M135" s="272">
        <f t="shared" si="3"/>
        <v>0</v>
      </c>
    </row>
    <row r="136" spans="1:13" x14ac:dyDescent="0.3">
      <c r="A136" s="240" t="str">
        <f t="shared" si="4"/>
        <v>01KI10</v>
      </c>
      <c r="B136" s="240">
        <f t="shared" si="5"/>
        <v>10</v>
      </c>
      <c r="C136" s="190" t="s">
        <v>452</v>
      </c>
      <c r="D136" s="190" t="s">
        <v>472</v>
      </c>
      <c r="E136" s="190">
        <v>1</v>
      </c>
      <c r="F136" s="190">
        <v>0</v>
      </c>
      <c r="G136" s="190">
        <v>0</v>
      </c>
      <c r="H136" s="190">
        <v>1</v>
      </c>
      <c r="I136" s="190">
        <v>0</v>
      </c>
      <c r="J136" s="190">
        <v>0</v>
      </c>
      <c r="K136" s="190">
        <v>0</v>
      </c>
      <c r="L136" s="190">
        <v>0</v>
      </c>
      <c r="M136" s="272">
        <f t="shared" si="3"/>
        <v>1</v>
      </c>
    </row>
    <row r="137" spans="1:13" x14ac:dyDescent="0.3">
      <c r="A137" s="240" t="str">
        <f t="shared" si="4"/>
        <v>01MI01</v>
      </c>
      <c r="B137" s="240">
        <f t="shared" si="5"/>
        <v>1</v>
      </c>
      <c r="C137" s="190" t="s">
        <v>245</v>
      </c>
      <c r="D137" s="190" t="s">
        <v>461</v>
      </c>
      <c r="E137" s="190">
        <v>0</v>
      </c>
      <c r="F137" s="190">
        <v>0</v>
      </c>
      <c r="G137" s="190">
        <v>0</v>
      </c>
      <c r="H137" s="190">
        <v>0</v>
      </c>
      <c r="I137" s="190">
        <v>1</v>
      </c>
      <c r="J137" s="190">
        <v>0</v>
      </c>
      <c r="K137" s="190">
        <v>0</v>
      </c>
      <c r="L137" s="190">
        <v>1</v>
      </c>
      <c r="M137" s="272">
        <f t="shared" si="3"/>
        <v>0</v>
      </c>
    </row>
    <row r="138" spans="1:13" x14ac:dyDescent="0.3">
      <c r="A138" s="240" t="str">
        <f t="shared" si="4"/>
        <v>01MI02</v>
      </c>
      <c r="B138" s="240">
        <f t="shared" si="5"/>
        <v>2</v>
      </c>
      <c r="C138" s="190" t="s">
        <v>245</v>
      </c>
      <c r="D138" s="190" t="s">
        <v>463</v>
      </c>
      <c r="E138" s="190">
        <v>2</v>
      </c>
      <c r="F138" s="190">
        <v>0</v>
      </c>
      <c r="G138" s="190">
        <v>0</v>
      </c>
      <c r="H138" s="190">
        <v>2</v>
      </c>
      <c r="I138" s="190">
        <v>0</v>
      </c>
      <c r="J138" s="190">
        <v>2</v>
      </c>
      <c r="K138" s="190">
        <v>0</v>
      </c>
      <c r="L138" s="190">
        <v>2</v>
      </c>
      <c r="M138" s="272">
        <f t="shared" si="3"/>
        <v>0</v>
      </c>
    </row>
    <row r="139" spans="1:13" x14ac:dyDescent="0.3">
      <c r="A139" s="240" t="str">
        <f t="shared" si="4"/>
        <v>01MI03</v>
      </c>
      <c r="B139" s="240">
        <f t="shared" si="5"/>
        <v>3</v>
      </c>
      <c r="C139" s="190" t="s">
        <v>245</v>
      </c>
      <c r="D139" s="190" t="s">
        <v>465</v>
      </c>
      <c r="E139" s="190">
        <v>3</v>
      </c>
      <c r="F139" s="190">
        <v>0</v>
      </c>
      <c r="G139" s="190">
        <v>0</v>
      </c>
      <c r="H139" s="190">
        <v>3</v>
      </c>
      <c r="I139" s="190">
        <v>1</v>
      </c>
      <c r="J139" s="190">
        <v>0</v>
      </c>
      <c r="K139" s="190">
        <v>1</v>
      </c>
      <c r="L139" s="190">
        <v>2</v>
      </c>
      <c r="M139" s="272">
        <f t="shared" ref="M139:M202" si="6">IF(H139&gt;L139,1,0)</f>
        <v>1</v>
      </c>
    </row>
    <row r="140" spans="1:13" x14ac:dyDescent="0.3">
      <c r="A140" s="240" t="str">
        <f t="shared" ref="A140:A203" si="7">C140&amp;IF(B140&lt;10,"0","")&amp;B140</f>
        <v>01MI04</v>
      </c>
      <c r="B140" s="240">
        <f t="shared" ref="B140:B203" si="8">IF(C140=C139,B139+1,1)</f>
        <v>4</v>
      </c>
      <c r="C140" s="190" t="s">
        <v>245</v>
      </c>
      <c r="D140" s="190" t="s">
        <v>466</v>
      </c>
      <c r="E140" s="190">
        <v>0</v>
      </c>
      <c r="F140" s="190">
        <v>0</v>
      </c>
      <c r="G140" s="190">
        <v>0</v>
      </c>
      <c r="H140" s="190">
        <v>0</v>
      </c>
      <c r="I140" s="190">
        <v>4</v>
      </c>
      <c r="J140" s="190">
        <v>0</v>
      </c>
      <c r="K140" s="190">
        <v>0</v>
      </c>
      <c r="L140" s="190">
        <v>4</v>
      </c>
      <c r="M140" s="272">
        <f t="shared" si="6"/>
        <v>0</v>
      </c>
    </row>
    <row r="141" spans="1:13" x14ac:dyDescent="0.3">
      <c r="A141" s="240" t="str">
        <f t="shared" si="7"/>
        <v>01MI05</v>
      </c>
      <c r="B141" s="240">
        <f t="shared" si="8"/>
        <v>5</v>
      </c>
      <c r="C141" s="190" t="s">
        <v>245</v>
      </c>
      <c r="D141" s="190" t="s">
        <v>467</v>
      </c>
      <c r="E141" s="190">
        <v>3</v>
      </c>
      <c r="F141" s="190">
        <v>0</v>
      </c>
      <c r="G141" s="190">
        <v>0</v>
      </c>
      <c r="H141" s="190">
        <v>3</v>
      </c>
      <c r="I141" s="190">
        <v>1</v>
      </c>
      <c r="J141" s="190">
        <v>0</v>
      </c>
      <c r="K141" s="190">
        <v>1</v>
      </c>
      <c r="L141" s="190">
        <v>2</v>
      </c>
      <c r="M141" s="272">
        <f t="shared" si="6"/>
        <v>1</v>
      </c>
    </row>
    <row r="142" spans="1:13" x14ac:dyDescent="0.3">
      <c r="A142" s="240" t="str">
        <f t="shared" si="7"/>
        <v>01MI06</v>
      </c>
      <c r="B142" s="240">
        <f t="shared" si="8"/>
        <v>6</v>
      </c>
      <c r="C142" s="190" t="s">
        <v>245</v>
      </c>
      <c r="D142" s="190" t="s">
        <v>471</v>
      </c>
      <c r="E142" s="190">
        <v>0</v>
      </c>
      <c r="F142" s="190">
        <v>0</v>
      </c>
      <c r="G142" s="190">
        <v>0</v>
      </c>
      <c r="H142" s="190">
        <v>0</v>
      </c>
      <c r="I142" s="190">
        <v>0</v>
      </c>
      <c r="J142" s="190">
        <v>0</v>
      </c>
      <c r="K142" s="190">
        <v>0</v>
      </c>
      <c r="L142" s="190">
        <v>0</v>
      </c>
      <c r="M142" s="272">
        <f t="shared" si="6"/>
        <v>0</v>
      </c>
    </row>
    <row r="143" spans="1:13" x14ac:dyDescent="0.3">
      <c r="A143" s="240" t="str">
        <f t="shared" si="7"/>
        <v>01OY01</v>
      </c>
      <c r="B143" s="240">
        <f t="shared" si="8"/>
        <v>1</v>
      </c>
      <c r="C143" s="190" t="s">
        <v>280</v>
      </c>
      <c r="D143" s="190" t="s">
        <v>479</v>
      </c>
      <c r="E143" s="190">
        <v>0</v>
      </c>
      <c r="F143" s="190">
        <v>0</v>
      </c>
      <c r="G143" s="190">
        <v>1</v>
      </c>
      <c r="H143" s="190">
        <v>1</v>
      </c>
      <c r="I143" s="190">
        <v>2</v>
      </c>
      <c r="J143" s="190">
        <v>0</v>
      </c>
      <c r="K143" s="190">
        <v>0</v>
      </c>
      <c r="L143" s="190">
        <v>2</v>
      </c>
      <c r="M143" s="272">
        <f t="shared" si="6"/>
        <v>0</v>
      </c>
    </row>
    <row r="144" spans="1:13" x14ac:dyDescent="0.3">
      <c r="A144" s="240" t="str">
        <f t="shared" si="7"/>
        <v>01OY02</v>
      </c>
      <c r="B144" s="240">
        <f t="shared" si="8"/>
        <v>2</v>
      </c>
      <c r="C144" s="190" t="s">
        <v>280</v>
      </c>
      <c r="D144" s="190" t="s">
        <v>482</v>
      </c>
      <c r="E144" s="190">
        <v>0</v>
      </c>
      <c r="F144" s="190">
        <v>0</v>
      </c>
      <c r="G144" s="190">
        <v>0</v>
      </c>
      <c r="H144" s="190">
        <v>0</v>
      </c>
      <c r="I144" s="190">
        <v>0</v>
      </c>
      <c r="J144" s="190">
        <v>0</v>
      </c>
      <c r="K144" s="190">
        <v>0</v>
      </c>
      <c r="L144" s="190">
        <v>0</v>
      </c>
      <c r="M144" s="272">
        <f t="shared" si="6"/>
        <v>0</v>
      </c>
    </row>
    <row r="145" spans="1:13" x14ac:dyDescent="0.3">
      <c r="A145" s="240" t="str">
        <f t="shared" si="7"/>
        <v>01OZ01</v>
      </c>
      <c r="B145" s="240">
        <f t="shared" si="8"/>
        <v>1</v>
      </c>
      <c r="C145" s="190" t="s">
        <v>230</v>
      </c>
      <c r="D145" s="190" t="s">
        <v>479</v>
      </c>
      <c r="E145" s="190">
        <v>0</v>
      </c>
      <c r="F145" s="190">
        <v>0</v>
      </c>
      <c r="G145" s="190">
        <v>0</v>
      </c>
      <c r="H145" s="190">
        <v>0</v>
      </c>
      <c r="I145" s="190">
        <v>1</v>
      </c>
      <c r="J145" s="190">
        <v>0</v>
      </c>
      <c r="K145" s="190">
        <v>0</v>
      </c>
      <c r="L145" s="190">
        <v>1</v>
      </c>
      <c r="M145" s="272">
        <f t="shared" si="6"/>
        <v>0</v>
      </c>
    </row>
    <row r="146" spans="1:13" x14ac:dyDescent="0.3">
      <c r="A146" s="240" t="str">
        <f t="shared" si="7"/>
        <v>01OZ02</v>
      </c>
      <c r="B146" s="240">
        <f t="shared" si="8"/>
        <v>2</v>
      </c>
      <c r="C146" s="190" t="s">
        <v>230</v>
      </c>
      <c r="D146" s="190" t="s">
        <v>488</v>
      </c>
      <c r="E146" s="190">
        <v>0</v>
      </c>
      <c r="F146" s="190">
        <v>0</v>
      </c>
      <c r="G146" s="190">
        <v>0</v>
      </c>
      <c r="H146" s="190">
        <v>0</v>
      </c>
      <c r="I146" s="190">
        <v>1</v>
      </c>
      <c r="J146" s="190">
        <v>0</v>
      </c>
      <c r="K146" s="190">
        <v>0</v>
      </c>
      <c r="L146" s="190">
        <v>1</v>
      </c>
      <c r="M146" s="272">
        <f t="shared" si="6"/>
        <v>0</v>
      </c>
    </row>
    <row r="147" spans="1:13" x14ac:dyDescent="0.3">
      <c r="A147" s="240" t="str">
        <f t="shared" si="7"/>
        <v>01OZ03</v>
      </c>
      <c r="B147" s="240">
        <f t="shared" si="8"/>
        <v>3</v>
      </c>
      <c r="C147" s="190" t="s">
        <v>230</v>
      </c>
      <c r="D147" s="190" t="s">
        <v>493</v>
      </c>
      <c r="E147" s="190">
        <v>0</v>
      </c>
      <c r="F147" s="190">
        <v>0</v>
      </c>
      <c r="G147" s="190">
        <v>0</v>
      </c>
      <c r="H147" s="190">
        <v>0</v>
      </c>
      <c r="I147" s="190">
        <v>1</v>
      </c>
      <c r="J147" s="190">
        <v>0</v>
      </c>
      <c r="K147" s="190">
        <v>0</v>
      </c>
      <c r="L147" s="190">
        <v>1</v>
      </c>
      <c r="M147" s="272">
        <f t="shared" si="6"/>
        <v>0</v>
      </c>
    </row>
    <row r="148" spans="1:13" x14ac:dyDescent="0.3">
      <c r="A148" s="240" t="str">
        <f t="shared" si="7"/>
        <v>01OZ04</v>
      </c>
      <c r="B148" s="240">
        <f t="shared" si="8"/>
        <v>4</v>
      </c>
      <c r="C148" s="190" t="s">
        <v>230</v>
      </c>
      <c r="D148" s="190" t="s">
        <v>496</v>
      </c>
      <c r="E148" s="190">
        <v>1</v>
      </c>
      <c r="F148" s="190">
        <v>0</v>
      </c>
      <c r="G148" s="190">
        <v>0</v>
      </c>
      <c r="H148" s="190">
        <v>1</v>
      </c>
      <c r="I148" s="190">
        <v>1</v>
      </c>
      <c r="J148" s="190">
        <v>0</v>
      </c>
      <c r="K148" s="190">
        <v>0</v>
      </c>
      <c r="L148" s="190">
        <v>1</v>
      </c>
      <c r="M148" s="272">
        <f t="shared" si="6"/>
        <v>0</v>
      </c>
    </row>
    <row r="149" spans="1:13" x14ac:dyDescent="0.3">
      <c r="A149" s="240" t="str">
        <f t="shared" si="7"/>
        <v>01OZ05</v>
      </c>
      <c r="B149" s="240">
        <f t="shared" si="8"/>
        <v>5</v>
      </c>
      <c r="C149" s="190" t="s">
        <v>230</v>
      </c>
      <c r="D149" s="190" t="s">
        <v>499</v>
      </c>
      <c r="E149" s="190">
        <v>0</v>
      </c>
      <c r="F149" s="190">
        <v>0</v>
      </c>
      <c r="G149" s="190">
        <v>0</v>
      </c>
      <c r="H149" s="190">
        <v>0</v>
      </c>
      <c r="I149" s="190">
        <v>0</v>
      </c>
      <c r="J149" s="190">
        <v>0</v>
      </c>
      <c r="K149" s="190">
        <v>0</v>
      </c>
      <c r="L149" s="190">
        <v>0</v>
      </c>
      <c r="M149" s="272">
        <f t="shared" si="6"/>
        <v>0</v>
      </c>
    </row>
    <row r="150" spans="1:13" x14ac:dyDescent="0.3">
      <c r="A150" s="240" t="str">
        <f t="shared" si="7"/>
        <v>01OZ06</v>
      </c>
      <c r="B150" s="240">
        <f t="shared" si="8"/>
        <v>6</v>
      </c>
      <c r="C150" s="190" t="s">
        <v>230</v>
      </c>
      <c r="D150" s="190" t="s">
        <v>502</v>
      </c>
      <c r="E150" s="190">
        <v>0</v>
      </c>
      <c r="F150" s="190">
        <v>0</v>
      </c>
      <c r="G150" s="190">
        <v>0</v>
      </c>
      <c r="H150" s="190">
        <v>0</v>
      </c>
      <c r="I150" s="190">
        <v>1</v>
      </c>
      <c r="J150" s="190">
        <v>0</v>
      </c>
      <c r="K150" s="190">
        <v>0</v>
      </c>
      <c r="L150" s="190">
        <v>1</v>
      </c>
      <c r="M150" s="272">
        <f t="shared" si="6"/>
        <v>0</v>
      </c>
    </row>
    <row r="151" spans="1:13" x14ac:dyDescent="0.3">
      <c r="A151" s="240" t="str">
        <f t="shared" si="7"/>
        <v>01OZ07</v>
      </c>
      <c r="B151" s="240">
        <f t="shared" si="8"/>
        <v>7</v>
      </c>
      <c r="C151" s="190" t="s">
        <v>230</v>
      </c>
      <c r="D151" s="190" t="s">
        <v>503</v>
      </c>
      <c r="E151" s="190">
        <v>0</v>
      </c>
      <c r="F151" s="190">
        <v>0</v>
      </c>
      <c r="G151" s="190">
        <v>0</v>
      </c>
      <c r="H151" s="190">
        <v>0</v>
      </c>
      <c r="I151" s="190">
        <v>0</v>
      </c>
      <c r="J151" s="190">
        <v>0</v>
      </c>
      <c r="K151" s="190">
        <v>0</v>
      </c>
      <c r="L151" s="190">
        <v>0</v>
      </c>
      <c r="M151" s="272">
        <f t="shared" si="6"/>
        <v>0</v>
      </c>
    </row>
    <row r="152" spans="1:13" x14ac:dyDescent="0.3">
      <c r="A152" s="240" t="str">
        <f t="shared" si="7"/>
        <v>01OZ08</v>
      </c>
      <c r="B152" s="240">
        <f t="shared" si="8"/>
        <v>8</v>
      </c>
      <c r="C152" s="190" t="s">
        <v>230</v>
      </c>
      <c r="D152" s="190" t="s">
        <v>506</v>
      </c>
      <c r="E152" s="190">
        <v>0</v>
      </c>
      <c r="F152" s="190">
        <v>0</v>
      </c>
      <c r="G152" s="190">
        <v>0</v>
      </c>
      <c r="H152" s="190">
        <v>0</v>
      </c>
      <c r="I152" s="190">
        <v>0</v>
      </c>
      <c r="J152" s="190">
        <v>0</v>
      </c>
      <c r="K152" s="190">
        <v>0</v>
      </c>
      <c r="L152" s="190">
        <v>0</v>
      </c>
      <c r="M152" s="272">
        <f t="shared" si="6"/>
        <v>0</v>
      </c>
    </row>
    <row r="153" spans="1:13" x14ac:dyDescent="0.3">
      <c r="A153" s="240" t="str">
        <f t="shared" si="7"/>
        <v>01PA01</v>
      </c>
      <c r="B153" s="240">
        <f t="shared" si="8"/>
        <v>1</v>
      </c>
      <c r="C153" s="190" t="s">
        <v>357</v>
      </c>
      <c r="D153" s="190" t="s">
        <v>499</v>
      </c>
      <c r="E153" s="190">
        <v>0</v>
      </c>
      <c r="F153" s="190">
        <v>0</v>
      </c>
      <c r="G153" s="190">
        <v>0</v>
      </c>
      <c r="H153" s="190">
        <v>0</v>
      </c>
      <c r="I153" s="190">
        <v>0</v>
      </c>
      <c r="J153" s="190">
        <v>0</v>
      </c>
      <c r="K153" s="190">
        <v>2</v>
      </c>
      <c r="L153" s="190">
        <v>2</v>
      </c>
      <c r="M153" s="272">
        <f t="shared" si="6"/>
        <v>0</v>
      </c>
    </row>
    <row r="154" spans="1:13" x14ac:dyDescent="0.3">
      <c r="A154" s="240" t="str">
        <f t="shared" si="7"/>
        <v>01PD01</v>
      </c>
      <c r="B154" s="240">
        <f t="shared" si="8"/>
        <v>1</v>
      </c>
      <c r="C154" s="190" t="s">
        <v>353</v>
      </c>
      <c r="D154" s="190" t="s">
        <v>449</v>
      </c>
      <c r="E154" s="190">
        <v>0</v>
      </c>
      <c r="F154" s="190">
        <v>1</v>
      </c>
      <c r="G154" s="190">
        <v>0</v>
      </c>
      <c r="H154" s="190">
        <v>1</v>
      </c>
      <c r="I154" s="190">
        <v>0</v>
      </c>
      <c r="J154" s="190">
        <v>0</v>
      </c>
      <c r="K154" s="190">
        <v>0</v>
      </c>
      <c r="L154" s="190">
        <v>0</v>
      </c>
      <c r="M154" s="272">
        <f t="shared" si="6"/>
        <v>1</v>
      </c>
    </row>
    <row r="155" spans="1:13" x14ac:dyDescent="0.3">
      <c r="A155" s="240" t="str">
        <f t="shared" si="7"/>
        <v>01PD02</v>
      </c>
      <c r="B155" s="240">
        <f t="shared" si="8"/>
        <v>2</v>
      </c>
      <c r="C155" s="190" t="s">
        <v>353</v>
      </c>
      <c r="D155" s="190" t="s">
        <v>497</v>
      </c>
      <c r="E155" s="190">
        <v>0</v>
      </c>
      <c r="F155" s="190">
        <v>0</v>
      </c>
      <c r="G155" s="190">
        <v>0</v>
      </c>
      <c r="H155" s="190">
        <v>0</v>
      </c>
      <c r="I155" s="190">
        <v>2</v>
      </c>
      <c r="J155" s="190">
        <v>0</v>
      </c>
      <c r="K155" s="190">
        <v>1</v>
      </c>
      <c r="L155" s="190">
        <v>3</v>
      </c>
      <c r="M155" s="272">
        <f t="shared" si="6"/>
        <v>0</v>
      </c>
    </row>
    <row r="156" spans="1:13" x14ac:dyDescent="0.3">
      <c r="A156" s="240" t="str">
        <f t="shared" si="7"/>
        <v>01PJ01</v>
      </c>
      <c r="B156" s="240">
        <f t="shared" si="8"/>
        <v>1</v>
      </c>
      <c r="C156" s="190" t="s">
        <v>372</v>
      </c>
      <c r="D156" s="190" t="s">
        <v>499</v>
      </c>
      <c r="E156" s="190">
        <v>0</v>
      </c>
      <c r="F156" s="190">
        <v>0</v>
      </c>
      <c r="G156" s="190">
        <v>0</v>
      </c>
      <c r="H156" s="190">
        <v>0</v>
      </c>
      <c r="I156" s="190">
        <v>1</v>
      </c>
      <c r="J156" s="190">
        <v>0</v>
      </c>
      <c r="K156" s="190">
        <v>0</v>
      </c>
      <c r="L156" s="190">
        <v>1</v>
      </c>
      <c r="M156" s="272">
        <f t="shared" si="6"/>
        <v>0</v>
      </c>
    </row>
    <row r="157" spans="1:13" x14ac:dyDescent="0.3">
      <c r="A157" s="240" t="str">
        <f t="shared" si="7"/>
        <v>01QH01</v>
      </c>
      <c r="B157" s="240">
        <f t="shared" si="8"/>
        <v>1</v>
      </c>
      <c r="C157" s="190" t="s">
        <v>394</v>
      </c>
      <c r="D157" s="190" t="s">
        <v>417</v>
      </c>
      <c r="E157" s="190">
        <v>2</v>
      </c>
      <c r="F157" s="190">
        <v>0</v>
      </c>
      <c r="G157" s="190">
        <v>0</v>
      </c>
      <c r="H157" s="190">
        <v>2</v>
      </c>
      <c r="I157" s="190">
        <v>2</v>
      </c>
      <c r="J157" s="190">
        <v>0</v>
      </c>
      <c r="K157" s="190">
        <v>0</v>
      </c>
      <c r="L157" s="190">
        <v>2</v>
      </c>
      <c r="M157" s="272">
        <f t="shared" si="6"/>
        <v>0</v>
      </c>
    </row>
    <row r="158" spans="1:13" x14ac:dyDescent="0.3">
      <c r="A158" s="240" t="str">
        <f t="shared" si="7"/>
        <v>01QH02</v>
      </c>
      <c r="B158" s="240">
        <f t="shared" si="8"/>
        <v>2</v>
      </c>
      <c r="C158" s="190" t="s">
        <v>394</v>
      </c>
      <c r="D158" s="190" t="s">
        <v>420</v>
      </c>
      <c r="E158" s="190">
        <v>2</v>
      </c>
      <c r="F158" s="190">
        <v>0</v>
      </c>
      <c r="G158" s="190">
        <v>0</v>
      </c>
      <c r="H158" s="190">
        <v>2</v>
      </c>
      <c r="I158" s="190">
        <v>0</v>
      </c>
      <c r="J158" s="190">
        <v>0</v>
      </c>
      <c r="K158" s="190">
        <v>0</v>
      </c>
      <c r="L158" s="190">
        <v>0</v>
      </c>
      <c r="M158" s="272">
        <f t="shared" si="6"/>
        <v>1</v>
      </c>
    </row>
    <row r="159" spans="1:13" x14ac:dyDescent="0.3">
      <c r="A159" s="240" t="str">
        <f t="shared" si="7"/>
        <v>01QH03</v>
      </c>
      <c r="B159" s="240">
        <f t="shared" si="8"/>
        <v>3</v>
      </c>
      <c r="C159" s="190" t="s">
        <v>394</v>
      </c>
      <c r="D159" s="190" t="s">
        <v>422</v>
      </c>
      <c r="E159" s="190">
        <v>1</v>
      </c>
      <c r="F159" s="190">
        <v>0</v>
      </c>
      <c r="G159" s="190">
        <v>0</v>
      </c>
      <c r="H159" s="190">
        <v>1</v>
      </c>
      <c r="I159" s="190">
        <v>0</v>
      </c>
      <c r="J159" s="190">
        <v>0</v>
      </c>
      <c r="K159" s="190">
        <v>0</v>
      </c>
      <c r="L159" s="190">
        <v>0</v>
      </c>
      <c r="M159" s="272">
        <f t="shared" si="6"/>
        <v>1</v>
      </c>
    </row>
    <row r="160" spans="1:13" x14ac:dyDescent="0.3">
      <c r="A160" s="240" t="str">
        <f t="shared" si="7"/>
        <v>01QH04</v>
      </c>
      <c r="B160" s="240">
        <f t="shared" si="8"/>
        <v>4</v>
      </c>
      <c r="C160" s="190" t="s">
        <v>394</v>
      </c>
      <c r="D160" s="190" t="s">
        <v>423</v>
      </c>
      <c r="E160" s="190">
        <v>0</v>
      </c>
      <c r="F160" s="190">
        <v>0</v>
      </c>
      <c r="G160" s="190">
        <v>0</v>
      </c>
      <c r="H160" s="190">
        <v>0</v>
      </c>
      <c r="I160" s="190">
        <v>0</v>
      </c>
      <c r="J160" s="190">
        <v>0</v>
      </c>
      <c r="K160" s="190">
        <v>0</v>
      </c>
      <c r="L160" s="190">
        <v>0</v>
      </c>
      <c r="M160" s="272">
        <f t="shared" si="6"/>
        <v>0</v>
      </c>
    </row>
    <row r="161" spans="1:13" x14ac:dyDescent="0.3">
      <c r="A161" s="240" t="str">
        <f t="shared" si="7"/>
        <v>01QH05</v>
      </c>
      <c r="B161" s="240">
        <f t="shared" si="8"/>
        <v>5</v>
      </c>
      <c r="C161" s="190" t="s">
        <v>394</v>
      </c>
      <c r="D161" s="190" t="s">
        <v>426</v>
      </c>
      <c r="E161" s="190">
        <v>0</v>
      </c>
      <c r="F161" s="190">
        <v>0</v>
      </c>
      <c r="G161" s="190">
        <v>0</v>
      </c>
      <c r="H161" s="190">
        <v>0</v>
      </c>
      <c r="I161" s="190">
        <v>0</v>
      </c>
      <c r="J161" s="190">
        <v>0</v>
      </c>
      <c r="K161" s="190">
        <v>0</v>
      </c>
      <c r="L161" s="190">
        <v>0</v>
      </c>
      <c r="M161" s="272">
        <f t="shared" si="6"/>
        <v>0</v>
      </c>
    </row>
    <row r="162" spans="1:13" x14ac:dyDescent="0.3">
      <c r="A162" s="240" t="str">
        <f t="shared" si="7"/>
        <v>01QH06</v>
      </c>
      <c r="B162" s="240">
        <f t="shared" si="8"/>
        <v>6</v>
      </c>
      <c r="C162" s="190" t="s">
        <v>394</v>
      </c>
      <c r="D162" s="190" t="s">
        <v>430</v>
      </c>
      <c r="E162" s="190">
        <v>6</v>
      </c>
      <c r="F162" s="190">
        <v>0</v>
      </c>
      <c r="G162" s="190">
        <v>0</v>
      </c>
      <c r="H162" s="190">
        <v>6</v>
      </c>
      <c r="I162" s="190">
        <v>4</v>
      </c>
      <c r="J162" s="190">
        <v>0</v>
      </c>
      <c r="K162" s="190">
        <v>0</v>
      </c>
      <c r="L162" s="190">
        <v>4</v>
      </c>
      <c r="M162" s="272">
        <f t="shared" si="6"/>
        <v>1</v>
      </c>
    </row>
    <row r="163" spans="1:13" x14ac:dyDescent="0.3">
      <c r="A163" s="240" t="str">
        <f t="shared" si="7"/>
        <v>01QH07</v>
      </c>
      <c r="B163" s="240">
        <f t="shared" si="8"/>
        <v>7</v>
      </c>
      <c r="C163" s="190" t="s">
        <v>394</v>
      </c>
      <c r="D163" s="190" t="s">
        <v>433</v>
      </c>
      <c r="E163" s="190">
        <v>5</v>
      </c>
      <c r="F163" s="190">
        <v>1</v>
      </c>
      <c r="G163" s="190">
        <v>0</v>
      </c>
      <c r="H163" s="190">
        <v>6</v>
      </c>
      <c r="I163" s="190">
        <v>5</v>
      </c>
      <c r="J163" s="190">
        <v>0</v>
      </c>
      <c r="K163" s="190">
        <v>0</v>
      </c>
      <c r="L163" s="190">
        <v>5</v>
      </c>
      <c r="M163" s="272">
        <f t="shared" si="6"/>
        <v>1</v>
      </c>
    </row>
    <row r="164" spans="1:13" x14ac:dyDescent="0.3">
      <c r="A164" s="240" t="str">
        <f t="shared" si="7"/>
        <v>01QH08</v>
      </c>
      <c r="B164" s="240">
        <f t="shared" si="8"/>
        <v>8</v>
      </c>
      <c r="C164" s="190" t="s">
        <v>394</v>
      </c>
      <c r="D164" s="190" t="s">
        <v>438</v>
      </c>
      <c r="E164" s="190">
        <v>6</v>
      </c>
      <c r="F164" s="190">
        <v>0</v>
      </c>
      <c r="G164" s="190">
        <v>0</v>
      </c>
      <c r="H164" s="190">
        <v>6</v>
      </c>
      <c r="I164" s="190">
        <v>7</v>
      </c>
      <c r="J164" s="190">
        <v>0</v>
      </c>
      <c r="K164" s="190">
        <v>0</v>
      </c>
      <c r="L164" s="190">
        <v>7</v>
      </c>
      <c r="M164" s="272">
        <f t="shared" si="6"/>
        <v>0</v>
      </c>
    </row>
    <row r="165" spans="1:13" x14ac:dyDescent="0.3">
      <c r="A165" s="240" t="str">
        <f t="shared" si="7"/>
        <v>01QH09</v>
      </c>
      <c r="B165" s="240">
        <f t="shared" si="8"/>
        <v>9</v>
      </c>
      <c r="C165" s="190" t="s">
        <v>394</v>
      </c>
      <c r="D165" s="190" t="s">
        <v>440</v>
      </c>
      <c r="E165" s="190">
        <v>1</v>
      </c>
      <c r="F165" s="190">
        <v>0</v>
      </c>
      <c r="G165" s="190">
        <v>0</v>
      </c>
      <c r="H165" s="190">
        <v>1</v>
      </c>
      <c r="I165" s="190">
        <v>0</v>
      </c>
      <c r="J165" s="190">
        <v>0</v>
      </c>
      <c r="K165" s="190">
        <v>0</v>
      </c>
      <c r="L165" s="190">
        <v>0</v>
      </c>
      <c r="M165" s="272">
        <f t="shared" si="6"/>
        <v>1</v>
      </c>
    </row>
    <row r="166" spans="1:13" x14ac:dyDescent="0.3">
      <c r="A166" s="240" t="str">
        <f t="shared" si="7"/>
        <v>01QH10</v>
      </c>
      <c r="B166" s="240">
        <f t="shared" si="8"/>
        <v>10</v>
      </c>
      <c r="C166" s="190" t="s">
        <v>394</v>
      </c>
      <c r="D166" s="190" t="s">
        <v>442</v>
      </c>
      <c r="E166" s="190">
        <v>1</v>
      </c>
      <c r="F166" s="190">
        <v>0</v>
      </c>
      <c r="G166" s="190">
        <v>0</v>
      </c>
      <c r="H166" s="190">
        <v>1</v>
      </c>
      <c r="I166" s="190">
        <v>0</v>
      </c>
      <c r="J166" s="190">
        <v>0</v>
      </c>
      <c r="K166" s="190">
        <v>0</v>
      </c>
      <c r="L166" s="190">
        <v>0</v>
      </c>
      <c r="M166" s="272">
        <f t="shared" si="6"/>
        <v>1</v>
      </c>
    </row>
    <row r="167" spans="1:13" x14ac:dyDescent="0.3">
      <c r="A167" s="240" t="str">
        <f t="shared" si="7"/>
        <v>01QH11</v>
      </c>
      <c r="B167" s="240">
        <f t="shared" si="8"/>
        <v>11</v>
      </c>
      <c r="C167" s="190" t="s">
        <v>394</v>
      </c>
      <c r="D167" s="190" t="s">
        <v>447</v>
      </c>
      <c r="E167" s="190">
        <v>0</v>
      </c>
      <c r="F167" s="190">
        <v>0</v>
      </c>
      <c r="G167" s="190">
        <v>0</v>
      </c>
      <c r="H167" s="190">
        <v>0</v>
      </c>
      <c r="I167" s="190">
        <v>1</v>
      </c>
      <c r="J167" s="190">
        <v>0</v>
      </c>
      <c r="K167" s="190">
        <v>0</v>
      </c>
      <c r="L167" s="190">
        <v>1</v>
      </c>
      <c r="M167" s="272">
        <f t="shared" si="6"/>
        <v>0</v>
      </c>
    </row>
    <row r="168" spans="1:13" x14ac:dyDescent="0.3">
      <c r="A168" s="240" t="str">
        <f t="shared" si="7"/>
        <v>01QH12</v>
      </c>
      <c r="B168" s="240">
        <f t="shared" si="8"/>
        <v>12</v>
      </c>
      <c r="C168" s="190" t="s">
        <v>394</v>
      </c>
      <c r="D168" s="190" t="s">
        <v>450</v>
      </c>
      <c r="E168" s="190">
        <v>0</v>
      </c>
      <c r="F168" s="190">
        <v>0</v>
      </c>
      <c r="G168" s="190">
        <v>0</v>
      </c>
      <c r="H168" s="190">
        <v>0</v>
      </c>
      <c r="I168" s="190">
        <v>1</v>
      </c>
      <c r="J168" s="190">
        <v>0</v>
      </c>
      <c r="K168" s="190">
        <v>0</v>
      </c>
      <c r="L168" s="190">
        <v>1</v>
      </c>
      <c r="M168" s="272">
        <f t="shared" si="6"/>
        <v>0</v>
      </c>
    </row>
    <row r="169" spans="1:13" x14ac:dyDescent="0.3">
      <c r="A169" s="240" t="str">
        <f t="shared" si="7"/>
        <v>01QH13</v>
      </c>
      <c r="B169" s="240">
        <f t="shared" si="8"/>
        <v>13</v>
      </c>
      <c r="C169" s="190" t="s">
        <v>394</v>
      </c>
      <c r="D169" s="190" t="s">
        <v>451</v>
      </c>
      <c r="E169" s="190">
        <v>0</v>
      </c>
      <c r="F169" s="190">
        <v>0</v>
      </c>
      <c r="G169" s="190">
        <v>0</v>
      </c>
      <c r="H169" s="190">
        <v>0</v>
      </c>
      <c r="I169" s="190">
        <v>0</v>
      </c>
      <c r="J169" s="190">
        <v>0</v>
      </c>
      <c r="K169" s="190">
        <v>0</v>
      </c>
      <c r="L169" s="190">
        <v>0</v>
      </c>
      <c r="M169" s="272">
        <f t="shared" si="6"/>
        <v>0</v>
      </c>
    </row>
    <row r="170" spans="1:13" x14ac:dyDescent="0.3">
      <c r="A170" s="240" t="str">
        <f t="shared" si="7"/>
        <v>01QH14</v>
      </c>
      <c r="B170" s="240">
        <f t="shared" si="8"/>
        <v>14</v>
      </c>
      <c r="C170" s="190" t="s">
        <v>394</v>
      </c>
      <c r="D170" s="190" t="s">
        <v>453</v>
      </c>
      <c r="E170" s="190">
        <v>0</v>
      </c>
      <c r="F170" s="190">
        <v>0</v>
      </c>
      <c r="G170" s="190">
        <v>0</v>
      </c>
      <c r="H170" s="190">
        <v>0</v>
      </c>
      <c r="I170" s="190">
        <v>1</v>
      </c>
      <c r="J170" s="190">
        <v>0</v>
      </c>
      <c r="K170" s="190">
        <v>0</v>
      </c>
      <c r="L170" s="190">
        <v>1</v>
      </c>
      <c r="M170" s="272">
        <f t="shared" si="6"/>
        <v>0</v>
      </c>
    </row>
    <row r="171" spans="1:13" x14ac:dyDescent="0.3">
      <c r="A171" s="240" t="str">
        <f t="shared" si="7"/>
        <v>01QH15</v>
      </c>
      <c r="B171" s="240">
        <f t="shared" si="8"/>
        <v>15</v>
      </c>
      <c r="C171" s="190" t="s">
        <v>394</v>
      </c>
      <c r="D171" s="190" t="s">
        <v>470</v>
      </c>
      <c r="E171" s="190">
        <v>0</v>
      </c>
      <c r="F171" s="190">
        <v>0</v>
      </c>
      <c r="G171" s="190">
        <v>0</v>
      </c>
      <c r="H171" s="190">
        <v>0</v>
      </c>
      <c r="I171" s="190">
        <v>0</v>
      </c>
      <c r="J171" s="190">
        <v>0</v>
      </c>
      <c r="K171" s="190">
        <v>0</v>
      </c>
      <c r="L171" s="190">
        <v>0</v>
      </c>
      <c r="M171" s="272">
        <f t="shared" si="6"/>
        <v>0</v>
      </c>
    </row>
    <row r="172" spans="1:13" x14ac:dyDescent="0.3">
      <c r="A172" s="240" t="str">
        <f t="shared" si="7"/>
        <v>01QH16</v>
      </c>
      <c r="B172" s="240">
        <f t="shared" si="8"/>
        <v>16</v>
      </c>
      <c r="C172" s="190" t="s">
        <v>394</v>
      </c>
      <c r="D172" s="190" t="s">
        <v>479</v>
      </c>
      <c r="E172" s="190">
        <v>1</v>
      </c>
      <c r="F172" s="190">
        <v>0</v>
      </c>
      <c r="G172" s="190">
        <v>0</v>
      </c>
      <c r="H172" s="190">
        <v>1</v>
      </c>
      <c r="I172" s="190">
        <v>0</v>
      </c>
      <c r="J172" s="190">
        <v>0</v>
      </c>
      <c r="K172" s="190">
        <v>0</v>
      </c>
      <c r="L172" s="190">
        <v>0</v>
      </c>
      <c r="M172" s="272">
        <f t="shared" si="6"/>
        <v>1</v>
      </c>
    </row>
    <row r="173" spans="1:13" x14ac:dyDescent="0.3">
      <c r="A173" s="240" t="str">
        <f t="shared" si="7"/>
        <v>01QH17</v>
      </c>
      <c r="B173" s="240">
        <f t="shared" si="8"/>
        <v>17</v>
      </c>
      <c r="C173" s="190" t="s">
        <v>394</v>
      </c>
      <c r="D173" s="190" t="s">
        <v>482</v>
      </c>
      <c r="E173" s="190">
        <v>0</v>
      </c>
      <c r="F173" s="190">
        <v>0</v>
      </c>
      <c r="G173" s="190">
        <v>0</v>
      </c>
      <c r="H173" s="190">
        <v>0</v>
      </c>
      <c r="I173" s="190">
        <v>1</v>
      </c>
      <c r="J173" s="190">
        <v>0</v>
      </c>
      <c r="K173" s="190">
        <v>0</v>
      </c>
      <c r="L173" s="190">
        <v>1</v>
      </c>
      <c r="M173" s="272">
        <f t="shared" si="6"/>
        <v>0</v>
      </c>
    </row>
    <row r="174" spans="1:13" x14ac:dyDescent="0.3">
      <c r="A174" s="240" t="str">
        <f t="shared" si="7"/>
        <v>01QH18</v>
      </c>
      <c r="B174" s="240">
        <f t="shared" si="8"/>
        <v>18</v>
      </c>
      <c r="C174" s="190" t="s">
        <v>394</v>
      </c>
      <c r="D174" s="190" t="s">
        <v>483</v>
      </c>
      <c r="E174" s="190">
        <v>0</v>
      </c>
      <c r="F174" s="190">
        <v>0</v>
      </c>
      <c r="G174" s="190">
        <v>0</v>
      </c>
      <c r="H174" s="190">
        <v>0</v>
      </c>
      <c r="I174" s="190">
        <v>0</v>
      </c>
      <c r="J174" s="190">
        <v>0</v>
      </c>
      <c r="K174" s="190">
        <v>0</v>
      </c>
      <c r="L174" s="190">
        <v>0</v>
      </c>
      <c r="M174" s="272">
        <f t="shared" si="6"/>
        <v>0</v>
      </c>
    </row>
    <row r="175" spans="1:13" x14ac:dyDescent="0.3">
      <c r="A175" s="240" t="str">
        <f t="shared" si="7"/>
        <v>01QH19</v>
      </c>
      <c r="B175" s="240">
        <f t="shared" si="8"/>
        <v>19</v>
      </c>
      <c r="C175" s="190" t="s">
        <v>394</v>
      </c>
      <c r="D175" s="190" t="s">
        <v>497</v>
      </c>
      <c r="E175" s="190">
        <v>0</v>
      </c>
      <c r="F175" s="190">
        <v>0</v>
      </c>
      <c r="G175" s="190">
        <v>0</v>
      </c>
      <c r="H175" s="190">
        <v>0</v>
      </c>
      <c r="I175" s="190">
        <v>0</v>
      </c>
      <c r="J175" s="190">
        <v>0</v>
      </c>
      <c r="K175" s="190">
        <v>0</v>
      </c>
      <c r="L175" s="190">
        <v>0</v>
      </c>
      <c r="M175" s="272">
        <f t="shared" si="6"/>
        <v>0</v>
      </c>
    </row>
    <row r="176" spans="1:13" x14ac:dyDescent="0.3">
      <c r="A176" s="240" t="str">
        <f t="shared" si="7"/>
        <v>01RB01</v>
      </c>
      <c r="B176" s="240">
        <f t="shared" si="8"/>
        <v>1</v>
      </c>
      <c r="C176" s="190" t="s">
        <v>384</v>
      </c>
      <c r="D176" s="190" t="s">
        <v>497</v>
      </c>
      <c r="E176" s="190">
        <v>0</v>
      </c>
      <c r="F176" s="190">
        <v>0</v>
      </c>
      <c r="G176" s="190">
        <v>0</v>
      </c>
      <c r="H176" s="190">
        <v>0</v>
      </c>
      <c r="I176" s="190">
        <v>1</v>
      </c>
      <c r="J176" s="190">
        <v>0</v>
      </c>
      <c r="K176" s="190">
        <v>0</v>
      </c>
      <c r="L176" s="190">
        <v>1</v>
      </c>
      <c r="M176" s="272">
        <f t="shared" si="6"/>
        <v>0</v>
      </c>
    </row>
    <row r="177" spans="1:13" x14ac:dyDescent="0.3">
      <c r="A177" s="240" t="str">
        <f t="shared" si="7"/>
        <v>01RB02</v>
      </c>
      <c r="B177" s="240">
        <f t="shared" si="8"/>
        <v>2</v>
      </c>
      <c r="C177" s="190" t="s">
        <v>384</v>
      </c>
      <c r="D177" s="190" t="s">
        <v>502</v>
      </c>
      <c r="E177" s="190">
        <v>0</v>
      </c>
      <c r="F177" s="190">
        <v>0</v>
      </c>
      <c r="G177" s="190">
        <v>0</v>
      </c>
      <c r="H177" s="190">
        <v>0</v>
      </c>
      <c r="I177" s="190">
        <v>1</v>
      </c>
      <c r="J177" s="190">
        <v>0</v>
      </c>
      <c r="K177" s="190">
        <v>0</v>
      </c>
      <c r="L177" s="190">
        <v>1</v>
      </c>
      <c r="M177" s="272">
        <f t="shared" si="6"/>
        <v>0</v>
      </c>
    </row>
    <row r="178" spans="1:13" x14ac:dyDescent="0.3">
      <c r="A178" s="240" t="str">
        <f t="shared" si="7"/>
        <v>01TQ01</v>
      </c>
      <c r="B178" s="240">
        <f t="shared" si="8"/>
        <v>1</v>
      </c>
      <c r="C178" s="190" t="s">
        <v>223</v>
      </c>
      <c r="D178" s="190" t="s">
        <v>470</v>
      </c>
      <c r="E178" s="190">
        <v>1</v>
      </c>
      <c r="F178" s="190">
        <v>0</v>
      </c>
      <c r="G178" s="190">
        <v>0</v>
      </c>
      <c r="H178" s="190">
        <v>1</v>
      </c>
      <c r="I178" s="190">
        <v>0</v>
      </c>
      <c r="J178" s="190">
        <v>0</v>
      </c>
      <c r="K178" s="190">
        <v>0</v>
      </c>
      <c r="L178" s="190">
        <v>0</v>
      </c>
      <c r="M178" s="272">
        <f t="shared" si="6"/>
        <v>1</v>
      </c>
    </row>
    <row r="179" spans="1:13" x14ac:dyDescent="0.3">
      <c r="A179" s="240" t="str">
        <f t="shared" si="7"/>
        <v>01TQ02</v>
      </c>
      <c r="B179" s="240">
        <f t="shared" si="8"/>
        <v>2</v>
      </c>
      <c r="C179" s="190" t="s">
        <v>223</v>
      </c>
      <c r="D179" s="190" t="s">
        <v>472</v>
      </c>
      <c r="E179" s="190">
        <v>7</v>
      </c>
      <c r="F179" s="190">
        <v>0</v>
      </c>
      <c r="G179" s="190">
        <v>0</v>
      </c>
      <c r="H179" s="190">
        <v>7</v>
      </c>
      <c r="I179" s="190">
        <v>6</v>
      </c>
      <c r="J179" s="190">
        <v>1</v>
      </c>
      <c r="K179" s="190">
        <v>0</v>
      </c>
      <c r="L179" s="190">
        <v>7</v>
      </c>
      <c r="M179" s="272">
        <f t="shared" si="6"/>
        <v>0</v>
      </c>
    </row>
    <row r="180" spans="1:13" x14ac:dyDescent="0.3">
      <c r="A180" s="240" t="str">
        <f t="shared" si="7"/>
        <v>01TQ03</v>
      </c>
      <c r="B180" s="240">
        <f t="shared" si="8"/>
        <v>3</v>
      </c>
      <c r="C180" s="190" t="s">
        <v>223</v>
      </c>
      <c r="D180" s="190" t="s">
        <v>494</v>
      </c>
      <c r="E180" s="190">
        <v>0</v>
      </c>
      <c r="F180" s="190">
        <v>0</v>
      </c>
      <c r="G180" s="190">
        <v>0</v>
      </c>
      <c r="H180" s="190">
        <v>0</v>
      </c>
      <c r="I180" s="190">
        <v>0</v>
      </c>
      <c r="J180" s="190">
        <v>0</v>
      </c>
      <c r="K180" s="190">
        <v>0</v>
      </c>
      <c r="L180" s="190">
        <v>0</v>
      </c>
      <c r="M180" s="272">
        <f t="shared" si="6"/>
        <v>0</v>
      </c>
    </row>
    <row r="181" spans="1:13" x14ac:dyDescent="0.3">
      <c r="A181" s="240" t="str">
        <f t="shared" si="7"/>
        <v>01UB01</v>
      </c>
      <c r="B181" s="240">
        <f t="shared" si="8"/>
        <v>1</v>
      </c>
      <c r="C181" s="190" t="s">
        <v>495</v>
      </c>
      <c r="D181" s="190" t="s">
        <v>494</v>
      </c>
      <c r="E181" s="190">
        <v>0</v>
      </c>
      <c r="F181" s="190">
        <v>0</v>
      </c>
      <c r="G181" s="190">
        <v>0</v>
      </c>
      <c r="H181" s="190">
        <v>0</v>
      </c>
      <c r="I181" s="190">
        <v>1</v>
      </c>
      <c r="J181" s="190">
        <v>0</v>
      </c>
      <c r="K181" s="190">
        <v>0</v>
      </c>
      <c r="L181" s="190">
        <v>1</v>
      </c>
      <c r="M181" s="272">
        <f t="shared" si="6"/>
        <v>0</v>
      </c>
    </row>
    <row r="182" spans="1:13" x14ac:dyDescent="0.3">
      <c r="A182" s="240" t="str">
        <f t="shared" si="7"/>
        <v>01UB02</v>
      </c>
      <c r="B182" s="240">
        <f t="shared" si="8"/>
        <v>2</v>
      </c>
      <c r="C182" s="190" t="s">
        <v>495</v>
      </c>
      <c r="D182" s="190" t="s">
        <v>496</v>
      </c>
      <c r="E182" s="190">
        <v>4</v>
      </c>
      <c r="F182" s="190">
        <v>0</v>
      </c>
      <c r="G182" s="190">
        <v>0</v>
      </c>
      <c r="H182" s="190">
        <v>4</v>
      </c>
      <c r="I182" s="190">
        <v>5</v>
      </c>
      <c r="J182" s="190">
        <v>0</v>
      </c>
      <c r="K182" s="190">
        <v>0</v>
      </c>
      <c r="L182" s="190">
        <v>5</v>
      </c>
      <c r="M182" s="272">
        <f t="shared" si="6"/>
        <v>0</v>
      </c>
    </row>
    <row r="183" spans="1:13" x14ac:dyDescent="0.3">
      <c r="A183" s="240" t="str">
        <f t="shared" si="7"/>
        <v>01UB03</v>
      </c>
      <c r="B183" s="240">
        <f t="shared" si="8"/>
        <v>3</v>
      </c>
      <c r="C183" s="190" t="s">
        <v>495</v>
      </c>
      <c r="D183" s="190" t="s">
        <v>501</v>
      </c>
      <c r="E183" s="190">
        <v>0</v>
      </c>
      <c r="F183" s="190">
        <v>0</v>
      </c>
      <c r="G183" s="190">
        <v>0</v>
      </c>
      <c r="H183" s="190">
        <v>0</v>
      </c>
      <c r="I183" s="190">
        <v>1</v>
      </c>
      <c r="J183" s="190">
        <v>0</v>
      </c>
      <c r="K183" s="190">
        <v>0</v>
      </c>
      <c r="L183" s="190">
        <v>1</v>
      </c>
      <c r="M183" s="272">
        <f t="shared" si="6"/>
        <v>0</v>
      </c>
    </row>
    <row r="184" spans="1:13" x14ac:dyDescent="0.3">
      <c r="A184" s="240" t="str">
        <f t="shared" si="7"/>
        <v>01UC01</v>
      </c>
      <c r="B184" s="240">
        <f t="shared" si="8"/>
        <v>1</v>
      </c>
      <c r="C184" s="190" t="s">
        <v>101</v>
      </c>
      <c r="D184" s="190" t="s">
        <v>449</v>
      </c>
      <c r="E184" s="190">
        <v>1</v>
      </c>
      <c r="F184" s="190">
        <v>0</v>
      </c>
      <c r="G184" s="190">
        <v>0</v>
      </c>
      <c r="H184" s="190">
        <v>1</v>
      </c>
      <c r="I184" s="190">
        <v>0</v>
      </c>
      <c r="J184" s="190">
        <v>0</v>
      </c>
      <c r="K184" s="190">
        <v>0</v>
      </c>
      <c r="L184" s="190">
        <v>0</v>
      </c>
      <c r="M184" s="272">
        <f t="shared" si="6"/>
        <v>1</v>
      </c>
    </row>
    <row r="185" spans="1:13" x14ac:dyDescent="0.3">
      <c r="A185" s="240" t="str">
        <f t="shared" si="7"/>
        <v>01UC02</v>
      </c>
      <c r="B185" s="240">
        <f t="shared" si="8"/>
        <v>2</v>
      </c>
      <c r="C185" s="190" t="s">
        <v>101</v>
      </c>
      <c r="D185" s="190" t="s">
        <v>457</v>
      </c>
      <c r="E185" s="190">
        <v>0</v>
      </c>
      <c r="F185" s="190">
        <v>0</v>
      </c>
      <c r="G185" s="190">
        <v>0</v>
      </c>
      <c r="H185" s="190">
        <v>0</v>
      </c>
      <c r="I185" s="190">
        <v>0</v>
      </c>
      <c r="J185" s="190">
        <v>0</v>
      </c>
      <c r="K185" s="190">
        <v>0</v>
      </c>
      <c r="L185" s="190">
        <v>0</v>
      </c>
      <c r="M185" s="272">
        <f t="shared" si="6"/>
        <v>0</v>
      </c>
    </row>
    <row r="186" spans="1:13" x14ac:dyDescent="0.3">
      <c r="A186" s="240" t="str">
        <f t="shared" si="7"/>
        <v>01UC03</v>
      </c>
      <c r="B186" s="240">
        <f t="shared" si="8"/>
        <v>3</v>
      </c>
      <c r="C186" s="190" t="s">
        <v>101</v>
      </c>
      <c r="D186" s="190" t="s">
        <v>467</v>
      </c>
      <c r="E186" s="190">
        <v>1</v>
      </c>
      <c r="F186" s="190">
        <v>0</v>
      </c>
      <c r="G186" s="190">
        <v>0</v>
      </c>
      <c r="H186" s="190">
        <v>1</v>
      </c>
      <c r="I186" s="190">
        <v>0</v>
      </c>
      <c r="J186" s="190">
        <v>0</v>
      </c>
      <c r="K186" s="190">
        <v>0</v>
      </c>
      <c r="L186" s="190">
        <v>0</v>
      </c>
      <c r="M186" s="272">
        <f t="shared" si="6"/>
        <v>1</v>
      </c>
    </row>
    <row r="187" spans="1:13" x14ac:dyDescent="0.3">
      <c r="A187" s="240" t="str">
        <f t="shared" si="7"/>
        <v>01UC04</v>
      </c>
      <c r="B187" s="240">
        <f t="shared" si="8"/>
        <v>4</v>
      </c>
      <c r="C187" s="190" t="s">
        <v>101</v>
      </c>
      <c r="D187" s="190" t="s">
        <v>474</v>
      </c>
      <c r="E187" s="190">
        <v>1</v>
      </c>
      <c r="F187" s="190">
        <v>0</v>
      </c>
      <c r="G187" s="190">
        <v>0</v>
      </c>
      <c r="H187" s="190">
        <v>1</v>
      </c>
      <c r="I187" s="190">
        <v>0</v>
      </c>
      <c r="J187" s="190">
        <v>0</v>
      </c>
      <c r="K187" s="190">
        <v>0</v>
      </c>
      <c r="L187" s="190">
        <v>0</v>
      </c>
      <c r="M187" s="272">
        <f t="shared" si="6"/>
        <v>1</v>
      </c>
    </row>
    <row r="188" spans="1:13" x14ac:dyDescent="0.3">
      <c r="A188" s="240" t="str">
        <f t="shared" si="7"/>
        <v>01UC05</v>
      </c>
      <c r="B188" s="240">
        <f t="shared" si="8"/>
        <v>5</v>
      </c>
      <c r="C188" s="190" t="s">
        <v>101</v>
      </c>
      <c r="D188" s="190" t="s">
        <v>476</v>
      </c>
      <c r="E188" s="190">
        <v>4</v>
      </c>
      <c r="F188" s="190">
        <v>0</v>
      </c>
      <c r="G188" s="190">
        <v>0</v>
      </c>
      <c r="H188" s="190">
        <v>4</v>
      </c>
      <c r="I188" s="190">
        <v>5</v>
      </c>
      <c r="J188" s="190">
        <v>0</v>
      </c>
      <c r="K188" s="190">
        <v>0</v>
      </c>
      <c r="L188" s="190">
        <v>5</v>
      </c>
      <c r="M188" s="272">
        <f t="shared" si="6"/>
        <v>0</v>
      </c>
    </row>
    <row r="189" spans="1:13" x14ac:dyDescent="0.3">
      <c r="A189" s="240" t="str">
        <f t="shared" si="7"/>
        <v>01UC06</v>
      </c>
      <c r="B189" s="240">
        <f t="shared" si="8"/>
        <v>6</v>
      </c>
      <c r="C189" s="190" t="s">
        <v>101</v>
      </c>
      <c r="D189" s="190" t="s">
        <v>478</v>
      </c>
      <c r="E189" s="190">
        <v>2</v>
      </c>
      <c r="F189" s="190">
        <v>0</v>
      </c>
      <c r="G189" s="190">
        <v>0</v>
      </c>
      <c r="H189" s="190">
        <v>2</v>
      </c>
      <c r="I189" s="190">
        <v>0</v>
      </c>
      <c r="J189" s="190">
        <v>0</v>
      </c>
      <c r="K189" s="190">
        <v>0</v>
      </c>
      <c r="L189" s="190">
        <v>0</v>
      </c>
      <c r="M189" s="272">
        <f t="shared" si="6"/>
        <v>1</v>
      </c>
    </row>
    <row r="190" spans="1:13" x14ac:dyDescent="0.3">
      <c r="A190" s="240" t="str">
        <f t="shared" si="7"/>
        <v>01UC07</v>
      </c>
      <c r="B190" s="240">
        <f t="shared" si="8"/>
        <v>7</v>
      </c>
      <c r="C190" s="190" t="s">
        <v>101</v>
      </c>
      <c r="D190" s="190" t="s">
        <v>479</v>
      </c>
      <c r="E190" s="190">
        <v>0</v>
      </c>
      <c r="F190" s="190">
        <v>0</v>
      </c>
      <c r="G190" s="190">
        <v>0</v>
      </c>
      <c r="H190" s="190">
        <v>0</v>
      </c>
      <c r="I190" s="190">
        <v>2</v>
      </c>
      <c r="J190" s="190">
        <v>0</v>
      </c>
      <c r="K190" s="190">
        <v>0</v>
      </c>
      <c r="L190" s="190">
        <v>2</v>
      </c>
      <c r="M190" s="272">
        <f t="shared" si="6"/>
        <v>0</v>
      </c>
    </row>
    <row r="191" spans="1:13" x14ac:dyDescent="0.3">
      <c r="A191" s="240" t="str">
        <f t="shared" si="7"/>
        <v>01UC08</v>
      </c>
      <c r="B191" s="240">
        <f t="shared" si="8"/>
        <v>8</v>
      </c>
      <c r="C191" s="190" t="s">
        <v>101</v>
      </c>
      <c r="D191" s="190" t="s">
        <v>481</v>
      </c>
      <c r="E191" s="190">
        <v>1</v>
      </c>
      <c r="F191" s="190">
        <v>0</v>
      </c>
      <c r="G191" s="190">
        <v>0</v>
      </c>
      <c r="H191" s="190">
        <v>1</v>
      </c>
      <c r="I191" s="190">
        <v>1</v>
      </c>
      <c r="J191" s="190">
        <v>0</v>
      </c>
      <c r="K191" s="190">
        <v>0</v>
      </c>
      <c r="L191" s="190">
        <v>1</v>
      </c>
      <c r="M191" s="272">
        <f t="shared" si="6"/>
        <v>0</v>
      </c>
    </row>
    <row r="192" spans="1:13" x14ac:dyDescent="0.3">
      <c r="A192" s="240" t="str">
        <f t="shared" si="7"/>
        <v>01UC09</v>
      </c>
      <c r="B192" s="240">
        <f t="shared" si="8"/>
        <v>9</v>
      </c>
      <c r="C192" s="190" t="s">
        <v>101</v>
      </c>
      <c r="D192" s="190" t="s">
        <v>483</v>
      </c>
      <c r="E192" s="190">
        <v>19</v>
      </c>
      <c r="F192" s="190">
        <v>0</v>
      </c>
      <c r="G192" s="190">
        <v>0</v>
      </c>
      <c r="H192" s="190">
        <v>19</v>
      </c>
      <c r="I192" s="190">
        <v>11</v>
      </c>
      <c r="J192" s="190">
        <v>0</v>
      </c>
      <c r="K192" s="190">
        <v>0</v>
      </c>
      <c r="L192" s="190">
        <v>11</v>
      </c>
      <c r="M192" s="272">
        <f t="shared" si="6"/>
        <v>1</v>
      </c>
    </row>
    <row r="193" spans="1:13" x14ac:dyDescent="0.3">
      <c r="A193" s="240" t="str">
        <f t="shared" si="7"/>
        <v>01UC10</v>
      </c>
      <c r="B193" s="240">
        <f t="shared" si="8"/>
        <v>10</v>
      </c>
      <c r="C193" s="190" t="s">
        <v>101</v>
      </c>
      <c r="D193" s="190" t="s">
        <v>485</v>
      </c>
      <c r="E193" s="190">
        <v>1</v>
      </c>
      <c r="F193" s="190">
        <v>0</v>
      </c>
      <c r="G193" s="190">
        <v>0</v>
      </c>
      <c r="H193" s="190">
        <v>1</v>
      </c>
      <c r="I193" s="190">
        <v>3</v>
      </c>
      <c r="J193" s="190">
        <v>0</v>
      </c>
      <c r="K193" s="190">
        <v>0</v>
      </c>
      <c r="L193" s="190">
        <v>3</v>
      </c>
      <c r="M193" s="272">
        <f t="shared" si="6"/>
        <v>0</v>
      </c>
    </row>
    <row r="194" spans="1:13" x14ac:dyDescent="0.3">
      <c r="A194" s="240" t="str">
        <f t="shared" si="7"/>
        <v>01UC11</v>
      </c>
      <c r="B194" s="240">
        <f t="shared" si="8"/>
        <v>11</v>
      </c>
      <c r="C194" s="190" t="s">
        <v>101</v>
      </c>
      <c r="D194" s="190" t="s">
        <v>486</v>
      </c>
      <c r="E194" s="190">
        <v>10</v>
      </c>
      <c r="F194" s="190">
        <v>0</v>
      </c>
      <c r="G194" s="190">
        <v>0</v>
      </c>
      <c r="H194" s="190">
        <v>10</v>
      </c>
      <c r="I194" s="190">
        <v>3</v>
      </c>
      <c r="J194" s="190">
        <v>0</v>
      </c>
      <c r="K194" s="190">
        <v>0</v>
      </c>
      <c r="L194" s="190">
        <v>3</v>
      </c>
      <c r="M194" s="272">
        <f t="shared" si="6"/>
        <v>1</v>
      </c>
    </row>
    <row r="195" spans="1:13" x14ac:dyDescent="0.3">
      <c r="A195" s="240" t="str">
        <f t="shared" si="7"/>
        <v>01UC12</v>
      </c>
      <c r="B195" s="240">
        <f t="shared" si="8"/>
        <v>12</v>
      </c>
      <c r="C195" s="190" t="s">
        <v>101</v>
      </c>
      <c r="D195" s="190" t="s">
        <v>487</v>
      </c>
      <c r="E195" s="190">
        <v>4</v>
      </c>
      <c r="F195" s="190">
        <v>0</v>
      </c>
      <c r="G195" s="190">
        <v>0</v>
      </c>
      <c r="H195" s="190">
        <v>4</v>
      </c>
      <c r="I195" s="190">
        <v>4</v>
      </c>
      <c r="J195" s="190">
        <v>0</v>
      </c>
      <c r="K195" s="190">
        <v>0</v>
      </c>
      <c r="L195" s="190">
        <v>4</v>
      </c>
      <c r="M195" s="272">
        <f t="shared" si="6"/>
        <v>0</v>
      </c>
    </row>
    <row r="196" spans="1:13" x14ac:dyDescent="0.3">
      <c r="A196" s="240" t="str">
        <f t="shared" si="7"/>
        <v>01UC13</v>
      </c>
      <c r="B196" s="240">
        <f t="shared" si="8"/>
        <v>13</v>
      </c>
      <c r="C196" s="190" t="s">
        <v>101</v>
      </c>
      <c r="D196" s="190" t="s">
        <v>488</v>
      </c>
      <c r="E196" s="190">
        <v>5</v>
      </c>
      <c r="F196" s="190">
        <v>0</v>
      </c>
      <c r="G196" s="190">
        <v>0</v>
      </c>
      <c r="H196" s="190">
        <v>5</v>
      </c>
      <c r="I196" s="190">
        <v>2</v>
      </c>
      <c r="J196" s="190">
        <v>0</v>
      </c>
      <c r="K196" s="190">
        <v>0</v>
      </c>
      <c r="L196" s="190">
        <v>2</v>
      </c>
      <c r="M196" s="272">
        <f t="shared" si="6"/>
        <v>1</v>
      </c>
    </row>
    <row r="197" spans="1:13" x14ac:dyDescent="0.3">
      <c r="A197" s="240" t="str">
        <f t="shared" si="7"/>
        <v>01UC14</v>
      </c>
      <c r="B197" s="240">
        <f t="shared" si="8"/>
        <v>14</v>
      </c>
      <c r="C197" s="190" t="s">
        <v>101</v>
      </c>
      <c r="D197" s="190" t="s">
        <v>1590</v>
      </c>
      <c r="E197" s="190">
        <v>0</v>
      </c>
      <c r="F197" s="190">
        <v>0</v>
      </c>
      <c r="G197" s="190">
        <v>0</v>
      </c>
      <c r="H197" s="190">
        <v>0</v>
      </c>
      <c r="I197" s="190">
        <v>1</v>
      </c>
      <c r="J197" s="190">
        <v>0</v>
      </c>
      <c r="K197" s="190">
        <v>0</v>
      </c>
      <c r="L197" s="190">
        <v>1</v>
      </c>
      <c r="M197" s="272">
        <f t="shared" si="6"/>
        <v>0</v>
      </c>
    </row>
    <row r="198" spans="1:13" x14ac:dyDescent="0.3">
      <c r="A198" s="240" t="str">
        <f t="shared" si="7"/>
        <v>01UC15</v>
      </c>
      <c r="B198" s="240">
        <f t="shared" si="8"/>
        <v>15</v>
      </c>
      <c r="C198" s="190" t="s">
        <v>101</v>
      </c>
      <c r="D198" s="190" t="s">
        <v>492</v>
      </c>
      <c r="E198" s="190">
        <v>0</v>
      </c>
      <c r="F198" s="190">
        <v>0</v>
      </c>
      <c r="G198" s="190">
        <v>0</v>
      </c>
      <c r="H198" s="190">
        <v>0</v>
      </c>
      <c r="I198" s="190">
        <v>1</v>
      </c>
      <c r="J198" s="190">
        <v>0</v>
      </c>
      <c r="K198" s="190">
        <v>0</v>
      </c>
      <c r="L198" s="190">
        <v>1</v>
      </c>
      <c r="M198" s="272">
        <f t="shared" si="6"/>
        <v>0</v>
      </c>
    </row>
    <row r="199" spans="1:13" x14ac:dyDescent="0.3">
      <c r="A199" s="240" t="str">
        <f t="shared" si="7"/>
        <v>01UC16</v>
      </c>
      <c r="B199" s="240">
        <f t="shared" si="8"/>
        <v>16</v>
      </c>
      <c r="C199" s="190" t="s">
        <v>101</v>
      </c>
      <c r="D199" s="190" t="s">
        <v>494</v>
      </c>
      <c r="E199" s="190">
        <v>0</v>
      </c>
      <c r="F199" s="190">
        <v>0</v>
      </c>
      <c r="G199" s="190">
        <v>0</v>
      </c>
      <c r="H199" s="190">
        <v>0</v>
      </c>
      <c r="I199" s="190">
        <v>1</v>
      </c>
      <c r="J199" s="190">
        <v>0</v>
      </c>
      <c r="K199" s="190">
        <v>0</v>
      </c>
      <c r="L199" s="190">
        <v>1</v>
      </c>
      <c r="M199" s="272">
        <f t="shared" si="6"/>
        <v>0</v>
      </c>
    </row>
    <row r="200" spans="1:13" x14ac:dyDescent="0.3">
      <c r="A200" s="240" t="str">
        <f t="shared" si="7"/>
        <v>01UC17</v>
      </c>
      <c r="B200" s="240">
        <f t="shared" si="8"/>
        <v>17</v>
      </c>
      <c r="C200" s="190" t="s">
        <v>101</v>
      </c>
      <c r="D200" s="190" t="s">
        <v>501</v>
      </c>
      <c r="E200" s="190">
        <v>1</v>
      </c>
      <c r="F200" s="190">
        <v>0</v>
      </c>
      <c r="G200" s="190">
        <v>0</v>
      </c>
      <c r="H200" s="190">
        <v>1</v>
      </c>
      <c r="I200" s="190">
        <v>0</v>
      </c>
      <c r="J200" s="190">
        <v>0</v>
      </c>
      <c r="K200" s="190">
        <v>0</v>
      </c>
      <c r="L200" s="190">
        <v>0</v>
      </c>
      <c r="M200" s="272">
        <f t="shared" si="6"/>
        <v>1</v>
      </c>
    </row>
    <row r="201" spans="1:13" x14ac:dyDescent="0.3">
      <c r="A201" s="240" t="str">
        <f t="shared" si="7"/>
        <v>01UO01</v>
      </c>
      <c r="B201" s="240">
        <f t="shared" si="8"/>
        <v>1</v>
      </c>
      <c r="C201" s="190" t="s">
        <v>380</v>
      </c>
      <c r="D201" s="190" t="s">
        <v>503</v>
      </c>
      <c r="E201" s="190">
        <v>0</v>
      </c>
      <c r="F201" s="190">
        <v>0</v>
      </c>
      <c r="G201" s="190">
        <v>0</v>
      </c>
      <c r="H201" s="190">
        <v>0</v>
      </c>
      <c r="I201" s="190">
        <v>1</v>
      </c>
      <c r="J201" s="190">
        <v>0</v>
      </c>
      <c r="K201" s="190">
        <v>0</v>
      </c>
      <c r="L201" s="190">
        <v>1</v>
      </c>
      <c r="M201" s="272">
        <f t="shared" si="6"/>
        <v>0</v>
      </c>
    </row>
    <row r="202" spans="1:13" x14ac:dyDescent="0.3">
      <c r="A202" s="240" t="str">
        <f t="shared" si="7"/>
        <v>01UO02</v>
      </c>
      <c r="B202" s="240">
        <f t="shared" si="8"/>
        <v>2</v>
      </c>
      <c r="C202" s="190" t="s">
        <v>380</v>
      </c>
      <c r="D202" s="190" t="s">
        <v>506</v>
      </c>
      <c r="E202" s="190">
        <v>2</v>
      </c>
      <c r="F202" s="190">
        <v>0</v>
      </c>
      <c r="G202" s="190">
        <v>0</v>
      </c>
      <c r="H202" s="190">
        <v>2</v>
      </c>
      <c r="I202" s="190">
        <v>0</v>
      </c>
      <c r="J202" s="190">
        <v>0</v>
      </c>
      <c r="K202" s="190">
        <v>0</v>
      </c>
      <c r="L202" s="190">
        <v>0</v>
      </c>
      <c r="M202" s="272">
        <f t="shared" si="6"/>
        <v>1</v>
      </c>
    </row>
    <row r="203" spans="1:13" x14ac:dyDescent="0.3">
      <c r="A203" s="240" t="str">
        <f t="shared" si="7"/>
        <v>01UO03</v>
      </c>
      <c r="B203" s="240">
        <f t="shared" si="8"/>
        <v>3</v>
      </c>
      <c r="C203" s="190" t="s">
        <v>380</v>
      </c>
      <c r="D203" s="190" t="s">
        <v>507</v>
      </c>
      <c r="E203" s="190">
        <v>2</v>
      </c>
      <c r="F203" s="190">
        <v>0</v>
      </c>
      <c r="G203" s="190">
        <v>0</v>
      </c>
      <c r="H203" s="190">
        <v>2</v>
      </c>
      <c r="I203" s="190">
        <v>0</v>
      </c>
      <c r="J203" s="190">
        <v>0</v>
      </c>
      <c r="K203" s="190">
        <v>0</v>
      </c>
      <c r="L203" s="190">
        <v>0</v>
      </c>
      <c r="M203" s="272">
        <f t="shared" ref="M203:M266" si="9">IF(H203&gt;L203,1,0)</f>
        <v>1</v>
      </c>
    </row>
    <row r="204" spans="1:13" x14ac:dyDescent="0.3">
      <c r="A204" s="240" t="str">
        <f t="shared" ref="A204:A267" si="10">C204&amp;IF(B204&lt;10,"0","")&amp;B204</f>
        <v>01UO04</v>
      </c>
      <c r="B204" s="240">
        <f t="shared" ref="B204:B267" si="11">IF(C204=C203,B203+1,1)</f>
        <v>4</v>
      </c>
      <c r="C204" s="190" t="s">
        <v>380</v>
      </c>
      <c r="D204" s="190" t="s">
        <v>509</v>
      </c>
      <c r="E204" s="190">
        <v>2</v>
      </c>
      <c r="F204" s="190">
        <v>0</v>
      </c>
      <c r="G204" s="190">
        <v>0</v>
      </c>
      <c r="H204" s="190">
        <v>2</v>
      </c>
      <c r="I204" s="190">
        <v>2</v>
      </c>
      <c r="J204" s="190">
        <v>0</v>
      </c>
      <c r="K204" s="190">
        <v>0</v>
      </c>
      <c r="L204" s="190">
        <v>2</v>
      </c>
      <c r="M204" s="272">
        <f t="shared" si="9"/>
        <v>0</v>
      </c>
    </row>
    <row r="205" spans="1:13" x14ac:dyDescent="0.3">
      <c r="A205" s="240" t="str">
        <f t="shared" si="10"/>
        <v>01UQ01</v>
      </c>
      <c r="B205" s="240">
        <f t="shared" si="11"/>
        <v>1</v>
      </c>
      <c r="C205" s="190" t="s">
        <v>376</v>
      </c>
      <c r="D205" s="190" t="s">
        <v>440</v>
      </c>
      <c r="E205" s="190">
        <v>0</v>
      </c>
      <c r="F205" s="190">
        <v>0</v>
      </c>
      <c r="G205" s="190">
        <v>0</v>
      </c>
      <c r="H205" s="190">
        <v>0</v>
      </c>
      <c r="I205" s="190">
        <v>1</v>
      </c>
      <c r="J205" s="190">
        <v>0</v>
      </c>
      <c r="K205" s="190">
        <v>0</v>
      </c>
      <c r="L205" s="190">
        <v>1</v>
      </c>
      <c r="M205" s="272">
        <f t="shared" si="9"/>
        <v>0</v>
      </c>
    </row>
    <row r="206" spans="1:13" x14ac:dyDescent="0.3">
      <c r="A206" s="240" t="str">
        <f t="shared" si="10"/>
        <v>01UQ02</v>
      </c>
      <c r="B206" s="240">
        <f t="shared" si="11"/>
        <v>2</v>
      </c>
      <c r="C206" s="190" t="s">
        <v>376</v>
      </c>
      <c r="D206" s="190" t="s">
        <v>496</v>
      </c>
      <c r="E206" s="190">
        <v>2</v>
      </c>
      <c r="F206" s="190">
        <v>0</v>
      </c>
      <c r="G206" s="190">
        <v>0</v>
      </c>
      <c r="H206" s="190">
        <v>2</v>
      </c>
      <c r="I206" s="190">
        <v>0</v>
      </c>
      <c r="J206" s="190">
        <v>0</v>
      </c>
      <c r="K206" s="190">
        <v>0</v>
      </c>
      <c r="L206" s="190">
        <v>0</v>
      </c>
      <c r="M206" s="272">
        <f t="shared" si="9"/>
        <v>1</v>
      </c>
    </row>
    <row r="207" spans="1:13" x14ac:dyDescent="0.3">
      <c r="A207" s="240" t="str">
        <f t="shared" si="10"/>
        <v>01UQ03</v>
      </c>
      <c r="B207" s="240">
        <f t="shared" si="11"/>
        <v>3</v>
      </c>
      <c r="C207" s="190" t="s">
        <v>376</v>
      </c>
      <c r="D207" s="190" t="s">
        <v>499</v>
      </c>
      <c r="E207" s="190">
        <v>0</v>
      </c>
      <c r="F207" s="190">
        <v>0</v>
      </c>
      <c r="G207" s="190">
        <v>0</v>
      </c>
      <c r="H207" s="190">
        <v>0</v>
      </c>
      <c r="I207" s="190">
        <v>1</v>
      </c>
      <c r="J207" s="190">
        <v>0</v>
      </c>
      <c r="K207" s="190">
        <v>0</v>
      </c>
      <c r="L207" s="190">
        <v>1</v>
      </c>
      <c r="M207" s="272">
        <f t="shared" si="9"/>
        <v>0</v>
      </c>
    </row>
    <row r="208" spans="1:13" x14ac:dyDescent="0.3">
      <c r="A208" s="240" t="str">
        <f t="shared" si="10"/>
        <v>01UQ04</v>
      </c>
      <c r="B208" s="240">
        <f t="shared" si="11"/>
        <v>4</v>
      </c>
      <c r="C208" s="190" t="s">
        <v>376</v>
      </c>
      <c r="D208" s="190" t="s">
        <v>502</v>
      </c>
      <c r="E208" s="190">
        <v>6</v>
      </c>
      <c r="F208" s="190">
        <v>0</v>
      </c>
      <c r="G208" s="190">
        <v>0</v>
      </c>
      <c r="H208" s="190">
        <v>6</v>
      </c>
      <c r="I208" s="190">
        <v>4</v>
      </c>
      <c r="J208" s="190">
        <v>0</v>
      </c>
      <c r="K208" s="190">
        <v>0</v>
      </c>
      <c r="L208" s="190">
        <v>4</v>
      </c>
      <c r="M208" s="272">
        <f t="shared" si="9"/>
        <v>1</v>
      </c>
    </row>
    <row r="209" spans="1:13" x14ac:dyDescent="0.3">
      <c r="A209" s="240" t="str">
        <f t="shared" si="10"/>
        <v>01UQ05</v>
      </c>
      <c r="B209" s="240">
        <f t="shared" si="11"/>
        <v>5</v>
      </c>
      <c r="C209" s="190" t="s">
        <v>376</v>
      </c>
      <c r="D209" s="190" t="s">
        <v>503</v>
      </c>
      <c r="E209" s="190">
        <v>4</v>
      </c>
      <c r="F209" s="190">
        <v>0</v>
      </c>
      <c r="G209" s="190">
        <v>0</v>
      </c>
      <c r="H209" s="190">
        <v>4</v>
      </c>
      <c r="I209" s="190">
        <v>2</v>
      </c>
      <c r="J209" s="190">
        <v>0</v>
      </c>
      <c r="K209" s="190">
        <v>0</v>
      </c>
      <c r="L209" s="190">
        <v>2</v>
      </c>
      <c r="M209" s="272">
        <f t="shared" si="9"/>
        <v>1</v>
      </c>
    </row>
    <row r="210" spans="1:13" x14ac:dyDescent="0.3">
      <c r="A210" s="240" t="str">
        <f t="shared" si="10"/>
        <v>01UQ06</v>
      </c>
      <c r="B210" s="240">
        <f t="shared" si="11"/>
        <v>6</v>
      </c>
      <c r="C210" s="190" t="s">
        <v>376</v>
      </c>
      <c r="D210" s="190" t="s">
        <v>505</v>
      </c>
      <c r="E210" s="190">
        <v>1</v>
      </c>
      <c r="F210" s="190">
        <v>0</v>
      </c>
      <c r="G210" s="190">
        <v>0</v>
      </c>
      <c r="H210" s="190">
        <v>1</v>
      </c>
      <c r="I210" s="190">
        <v>0</v>
      </c>
      <c r="J210" s="190">
        <v>0</v>
      </c>
      <c r="K210" s="190">
        <v>0</v>
      </c>
      <c r="L210" s="190">
        <v>0</v>
      </c>
      <c r="M210" s="272">
        <f t="shared" si="9"/>
        <v>1</v>
      </c>
    </row>
    <row r="211" spans="1:13" x14ac:dyDescent="0.3">
      <c r="A211" s="240" t="str">
        <f t="shared" si="10"/>
        <v>01WX01</v>
      </c>
      <c r="B211" s="240">
        <f t="shared" si="11"/>
        <v>1</v>
      </c>
      <c r="C211" s="190" t="s">
        <v>150</v>
      </c>
      <c r="D211" s="190" t="s">
        <v>463</v>
      </c>
      <c r="E211" s="190">
        <v>0</v>
      </c>
      <c r="F211" s="190">
        <v>0</v>
      </c>
      <c r="G211" s="190">
        <v>0</v>
      </c>
      <c r="H211" s="190">
        <v>0</v>
      </c>
      <c r="I211" s="190">
        <v>1</v>
      </c>
      <c r="J211" s="190">
        <v>0</v>
      </c>
      <c r="K211" s="190">
        <v>0</v>
      </c>
      <c r="L211" s="190">
        <v>1</v>
      </c>
      <c r="M211" s="272">
        <f t="shared" si="9"/>
        <v>0</v>
      </c>
    </row>
    <row r="212" spans="1:13" x14ac:dyDescent="0.3">
      <c r="A212" s="240" t="str">
        <f t="shared" si="10"/>
        <v>02AC01</v>
      </c>
      <c r="B212" s="240">
        <f t="shared" si="11"/>
        <v>1</v>
      </c>
      <c r="C212" s="190" t="s">
        <v>224</v>
      </c>
      <c r="D212" s="190" t="s">
        <v>450</v>
      </c>
      <c r="E212" s="190">
        <v>0</v>
      </c>
      <c r="F212" s="190">
        <v>0</v>
      </c>
      <c r="G212" s="190">
        <v>0</v>
      </c>
      <c r="H212" s="190">
        <v>0</v>
      </c>
      <c r="I212" s="190">
        <v>1</v>
      </c>
      <c r="J212" s="190">
        <v>0</v>
      </c>
      <c r="K212" s="190">
        <v>0</v>
      </c>
      <c r="L212" s="190">
        <v>1</v>
      </c>
      <c r="M212" s="272">
        <f t="shared" si="9"/>
        <v>0</v>
      </c>
    </row>
    <row r="213" spans="1:13" x14ac:dyDescent="0.3">
      <c r="A213" s="240" t="str">
        <f t="shared" si="10"/>
        <v>02AC02</v>
      </c>
      <c r="B213" s="240">
        <f t="shared" si="11"/>
        <v>2</v>
      </c>
      <c r="C213" s="190" t="s">
        <v>224</v>
      </c>
      <c r="D213" s="190" t="s">
        <v>456</v>
      </c>
      <c r="E213" s="190">
        <v>0</v>
      </c>
      <c r="F213" s="190">
        <v>0</v>
      </c>
      <c r="G213" s="190">
        <v>0</v>
      </c>
      <c r="H213" s="190">
        <v>0</v>
      </c>
      <c r="I213" s="190">
        <v>1</v>
      </c>
      <c r="J213" s="190">
        <v>0</v>
      </c>
      <c r="K213" s="190">
        <v>1</v>
      </c>
      <c r="L213" s="190">
        <v>2</v>
      </c>
      <c r="M213" s="272">
        <f t="shared" si="9"/>
        <v>0</v>
      </c>
    </row>
    <row r="214" spans="1:13" x14ac:dyDescent="0.3">
      <c r="A214" s="240" t="str">
        <f t="shared" si="10"/>
        <v>02CK01</v>
      </c>
      <c r="B214" s="240">
        <f t="shared" si="11"/>
        <v>1</v>
      </c>
      <c r="C214" s="190" t="s">
        <v>333</v>
      </c>
      <c r="D214" s="190" t="s">
        <v>490</v>
      </c>
      <c r="E214" s="190">
        <v>0</v>
      </c>
      <c r="F214" s="190">
        <v>0</v>
      </c>
      <c r="G214" s="190">
        <v>0</v>
      </c>
      <c r="H214" s="190">
        <v>0</v>
      </c>
      <c r="I214" s="190">
        <v>1</v>
      </c>
      <c r="J214" s="190">
        <v>0</v>
      </c>
      <c r="K214" s="190">
        <v>0</v>
      </c>
      <c r="L214" s="190">
        <v>1</v>
      </c>
      <c r="M214" s="272">
        <f t="shared" si="9"/>
        <v>0</v>
      </c>
    </row>
    <row r="215" spans="1:13" x14ac:dyDescent="0.3">
      <c r="A215" s="240" t="str">
        <f t="shared" si="10"/>
        <v>02CK02</v>
      </c>
      <c r="B215" s="240">
        <f t="shared" si="11"/>
        <v>2</v>
      </c>
      <c r="C215" s="190" t="s">
        <v>333</v>
      </c>
      <c r="D215" s="190" t="s">
        <v>496</v>
      </c>
      <c r="E215" s="190">
        <v>0</v>
      </c>
      <c r="F215" s="190">
        <v>0</v>
      </c>
      <c r="G215" s="190">
        <v>0</v>
      </c>
      <c r="H215" s="190">
        <v>0</v>
      </c>
      <c r="I215" s="190">
        <v>0</v>
      </c>
      <c r="J215" s="190">
        <v>0</v>
      </c>
      <c r="K215" s="190">
        <v>0</v>
      </c>
      <c r="L215" s="190">
        <v>0</v>
      </c>
      <c r="M215" s="272">
        <f t="shared" si="9"/>
        <v>0</v>
      </c>
    </row>
    <row r="216" spans="1:13" x14ac:dyDescent="0.3">
      <c r="A216" s="240" t="str">
        <f t="shared" si="10"/>
        <v>02CP01</v>
      </c>
      <c r="B216" s="240">
        <f t="shared" si="11"/>
        <v>1</v>
      </c>
      <c r="C216" s="190" t="s">
        <v>162</v>
      </c>
      <c r="D216" s="190" t="s">
        <v>450</v>
      </c>
      <c r="E216" s="190">
        <v>1</v>
      </c>
      <c r="F216" s="190">
        <v>0</v>
      </c>
      <c r="G216" s="190">
        <v>0</v>
      </c>
      <c r="H216" s="190">
        <v>1</v>
      </c>
      <c r="I216" s="190">
        <v>2</v>
      </c>
      <c r="J216" s="190">
        <v>0</v>
      </c>
      <c r="K216" s="190">
        <v>1</v>
      </c>
      <c r="L216" s="190">
        <v>3</v>
      </c>
      <c r="M216" s="272">
        <f t="shared" si="9"/>
        <v>0</v>
      </c>
    </row>
    <row r="217" spans="1:13" x14ac:dyDescent="0.3">
      <c r="A217" s="240" t="str">
        <f t="shared" si="10"/>
        <v>02DE01</v>
      </c>
      <c r="B217" s="240">
        <f t="shared" si="11"/>
        <v>1</v>
      </c>
      <c r="C217" s="190" t="s">
        <v>318</v>
      </c>
      <c r="D217" s="190" t="s">
        <v>479</v>
      </c>
      <c r="E217" s="190">
        <v>0</v>
      </c>
      <c r="F217" s="190">
        <v>0</v>
      </c>
      <c r="G217" s="190">
        <v>0</v>
      </c>
      <c r="H217" s="190">
        <v>0</v>
      </c>
      <c r="I217" s="190">
        <v>1</v>
      </c>
      <c r="J217" s="190">
        <v>0</v>
      </c>
      <c r="K217" s="190">
        <v>0</v>
      </c>
      <c r="L217" s="190">
        <v>1</v>
      </c>
      <c r="M217" s="272">
        <f t="shared" si="9"/>
        <v>0</v>
      </c>
    </row>
    <row r="218" spans="1:13" x14ac:dyDescent="0.3">
      <c r="A218" s="240" t="str">
        <f t="shared" si="10"/>
        <v>02GA01</v>
      </c>
      <c r="B218" s="240">
        <f t="shared" si="11"/>
        <v>1</v>
      </c>
      <c r="C218" s="190" t="s">
        <v>319</v>
      </c>
      <c r="D218" s="190" t="s">
        <v>479</v>
      </c>
      <c r="E218" s="190">
        <v>1</v>
      </c>
      <c r="F218" s="190">
        <v>0</v>
      </c>
      <c r="G218" s="190">
        <v>0</v>
      </c>
      <c r="H218" s="190">
        <v>1</v>
      </c>
      <c r="I218" s="190">
        <v>0</v>
      </c>
      <c r="J218" s="190">
        <v>0</v>
      </c>
      <c r="K218" s="190">
        <v>0</v>
      </c>
      <c r="L218" s="190">
        <v>0</v>
      </c>
      <c r="M218" s="272">
        <f t="shared" si="9"/>
        <v>1</v>
      </c>
    </row>
    <row r="219" spans="1:13" x14ac:dyDescent="0.3">
      <c r="A219" s="240" t="str">
        <f t="shared" si="10"/>
        <v>02GD01</v>
      </c>
      <c r="B219" s="240">
        <f t="shared" si="11"/>
        <v>1</v>
      </c>
      <c r="C219" s="190" t="s">
        <v>143</v>
      </c>
      <c r="D219" s="190" t="s">
        <v>417</v>
      </c>
      <c r="E219" s="190">
        <v>0</v>
      </c>
      <c r="F219" s="190">
        <v>0</v>
      </c>
      <c r="G219" s="190">
        <v>0</v>
      </c>
      <c r="H219" s="190">
        <v>0</v>
      </c>
      <c r="I219" s="190">
        <v>1</v>
      </c>
      <c r="J219" s="190">
        <v>1</v>
      </c>
      <c r="K219" s="190">
        <v>0</v>
      </c>
      <c r="L219" s="190">
        <v>2</v>
      </c>
      <c r="M219" s="272">
        <f t="shared" si="9"/>
        <v>0</v>
      </c>
    </row>
    <row r="220" spans="1:13" x14ac:dyDescent="0.3">
      <c r="A220" s="240" t="str">
        <f t="shared" si="10"/>
        <v>02GD02</v>
      </c>
      <c r="B220" s="240">
        <f t="shared" si="11"/>
        <v>2</v>
      </c>
      <c r="C220" s="190" t="s">
        <v>143</v>
      </c>
      <c r="D220" s="190" t="s">
        <v>420</v>
      </c>
      <c r="E220" s="190">
        <v>0</v>
      </c>
      <c r="F220" s="190">
        <v>0</v>
      </c>
      <c r="G220" s="190">
        <v>0</v>
      </c>
      <c r="H220" s="190">
        <v>0</v>
      </c>
      <c r="I220" s="190">
        <v>1</v>
      </c>
      <c r="J220" s="190">
        <v>0</v>
      </c>
      <c r="K220" s="190">
        <v>0</v>
      </c>
      <c r="L220" s="190">
        <v>1</v>
      </c>
      <c r="M220" s="272">
        <f t="shared" si="9"/>
        <v>0</v>
      </c>
    </row>
    <row r="221" spans="1:13" x14ac:dyDescent="0.3">
      <c r="A221" s="240" t="str">
        <f t="shared" si="10"/>
        <v>02GM01</v>
      </c>
      <c r="B221" s="240">
        <f t="shared" si="11"/>
        <v>1</v>
      </c>
      <c r="C221" s="190" t="s">
        <v>155</v>
      </c>
      <c r="D221" s="190" t="s">
        <v>422</v>
      </c>
      <c r="E221" s="190">
        <v>0</v>
      </c>
      <c r="F221" s="190">
        <v>0</v>
      </c>
      <c r="G221" s="190">
        <v>0</v>
      </c>
      <c r="H221" s="190">
        <v>0</v>
      </c>
      <c r="I221" s="190">
        <v>1</v>
      </c>
      <c r="J221" s="190">
        <v>0</v>
      </c>
      <c r="K221" s="190">
        <v>0</v>
      </c>
      <c r="L221" s="190">
        <v>1</v>
      </c>
      <c r="M221" s="272">
        <f t="shared" si="9"/>
        <v>0</v>
      </c>
    </row>
    <row r="222" spans="1:13" x14ac:dyDescent="0.3">
      <c r="A222" s="240" t="str">
        <f t="shared" si="10"/>
        <v>02GM02</v>
      </c>
      <c r="B222" s="240">
        <f t="shared" si="11"/>
        <v>2</v>
      </c>
      <c r="C222" s="190" t="s">
        <v>155</v>
      </c>
      <c r="D222" s="190" t="s">
        <v>430</v>
      </c>
      <c r="E222" s="190">
        <v>0</v>
      </c>
      <c r="F222" s="190">
        <v>0</v>
      </c>
      <c r="G222" s="190">
        <v>0</v>
      </c>
      <c r="H222" s="190">
        <v>0</v>
      </c>
      <c r="I222" s="190">
        <v>1</v>
      </c>
      <c r="J222" s="190">
        <v>0</v>
      </c>
      <c r="K222" s="190">
        <v>1</v>
      </c>
      <c r="L222" s="190">
        <v>2</v>
      </c>
      <c r="M222" s="272">
        <f t="shared" si="9"/>
        <v>0</v>
      </c>
    </row>
    <row r="223" spans="1:13" x14ac:dyDescent="0.3">
      <c r="A223" s="240" t="str">
        <f t="shared" si="10"/>
        <v>02KX01</v>
      </c>
      <c r="B223" s="240">
        <f t="shared" si="11"/>
        <v>1</v>
      </c>
      <c r="C223" s="190" t="s">
        <v>416</v>
      </c>
      <c r="D223" s="190" t="s">
        <v>1619</v>
      </c>
      <c r="E223" s="190">
        <v>1</v>
      </c>
      <c r="F223" s="190">
        <v>0</v>
      </c>
      <c r="G223" s="190">
        <v>0</v>
      </c>
      <c r="H223" s="190">
        <v>1</v>
      </c>
      <c r="I223" s="190">
        <v>0</v>
      </c>
      <c r="J223" s="190">
        <v>0</v>
      </c>
      <c r="K223" s="190">
        <v>0</v>
      </c>
      <c r="L223" s="190">
        <v>0</v>
      </c>
      <c r="M223" s="272">
        <f t="shared" si="9"/>
        <v>1</v>
      </c>
    </row>
    <row r="224" spans="1:13" x14ac:dyDescent="0.3">
      <c r="A224" s="240" t="str">
        <f t="shared" si="10"/>
        <v>02KX02</v>
      </c>
      <c r="B224" s="240">
        <f t="shared" si="11"/>
        <v>2</v>
      </c>
      <c r="C224" s="190" t="s">
        <v>416</v>
      </c>
      <c r="D224" s="190" t="s">
        <v>503</v>
      </c>
      <c r="E224" s="190">
        <v>0</v>
      </c>
      <c r="F224" s="190">
        <v>0</v>
      </c>
      <c r="G224" s="190">
        <v>0</v>
      </c>
      <c r="H224" s="190">
        <v>0</v>
      </c>
      <c r="I224" s="190">
        <v>1</v>
      </c>
      <c r="J224" s="190">
        <v>0</v>
      </c>
      <c r="K224" s="190">
        <v>0</v>
      </c>
      <c r="L224" s="190">
        <v>1</v>
      </c>
      <c r="M224" s="272">
        <f t="shared" si="9"/>
        <v>0</v>
      </c>
    </row>
    <row r="225" spans="1:13" x14ac:dyDescent="0.3">
      <c r="A225" s="240" t="str">
        <f t="shared" si="10"/>
        <v>02KX03</v>
      </c>
      <c r="B225" s="240">
        <f t="shared" si="11"/>
        <v>3</v>
      </c>
      <c r="C225" s="190" t="s">
        <v>416</v>
      </c>
      <c r="D225" s="190" t="s">
        <v>505</v>
      </c>
      <c r="E225" s="190">
        <v>0</v>
      </c>
      <c r="F225" s="190">
        <v>0</v>
      </c>
      <c r="G225" s="190">
        <v>0</v>
      </c>
      <c r="H225" s="190">
        <v>0</v>
      </c>
      <c r="I225" s="190">
        <v>1</v>
      </c>
      <c r="J225" s="190">
        <v>0</v>
      </c>
      <c r="K225" s="190">
        <v>0</v>
      </c>
      <c r="L225" s="190">
        <v>1</v>
      </c>
      <c r="M225" s="272">
        <f t="shared" si="9"/>
        <v>0</v>
      </c>
    </row>
    <row r="226" spans="1:13" x14ac:dyDescent="0.3">
      <c r="A226" s="240" t="str">
        <f t="shared" si="10"/>
        <v>02KX04</v>
      </c>
      <c r="B226" s="240">
        <f t="shared" si="11"/>
        <v>4</v>
      </c>
      <c r="C226" s="190" t="s">
        <v>416</v>
      </c>
      <c r="D226" s="190" t="s">
        <v>506</v>
      </c>
      <c r="E226" s="190">
        <v>1</v>
      </c>
      <c r="F226" s="190">
        <v>0</v>
      </c>
      <c r="G226" s="190">
        <v>0</v>
      </c>
      <c r="H226" s="190">
        <v>1</v>
      </c>
      <c r="I226" s="190">
        <v>2</v>
      </c>
      <c r="J226" s="190">
        <v>0</v>
      </c>
      <c r="K226" s="190">
        <v>0</v>
      </c>
      <c r="L226" s="190">
        <v>2</v>
      </c>
      <c r="M226" s="272">
        <f t="shared" si="9"/>
        <v>0</v>
      </c>
    </row>
    <row r="227" spans="1:13" x14ac:dyDescent="0.3">
      <c r="A227" s="240" t="str">
        <f t="shared" si="10"/>
        <v>02KX05</v>
      </c>
      <c r="B227" s="240">
        <f t="shared" si="11"/>
        <v>5</v>
      </c>
      <c r="C227" s="190" t="s">
        <v>416</v>
      </c>
      <c r="D227" s="190" t="s">
        <v>507</v>
      </c>
      <c r="E227" s="190">
        <v>0</v>
      </c>
      <c r="F227" s="190">
        <v>0</v>
      </c>
      <c r="G227" s="190">
        <v>0</v>
      </c>
      <c r="H227" s="190">
        <v>0</v>
      </c>
      <c r="I227" s="190">
        <v>2</v>
      </c>
      <c r="J227" s="190">
        <v>0</v>
      </c>
      <c r="K227" s="190">
        <v>0</v>
      </c>
      <c r="L227" s="190">
        <v>2</v>
      </c>
      <c r="M227" s="272">
        <f t="shared" si="9"/>
        <v>0</v>
      </c>
    </row>
    <row r="228" spans="1:13" x14ac:dyDescent="0.3">
      <c r="A228" s="240" t="str">
        <f t="shared" si="10"/>
        <v>02KX06</v>
      </c>
      <c r="B228" s="240">
        <f t="shared" si="11"/>
        <v>6</v>
      </c>
      <c r="C228" s="190" t="s">
        <v>416</v>
      </c>
      <c r="D228" s="190" t="s">
        <v>509</v>
      </c>
      <c r="E228" s="190">
        <v>1</v>
      </c>
      <c r="F228" s="190">
        <v>0</v>
      </c>
      <c r="G228" s="190">
        <v>0</v>
      </c>
      <c r="H228" s="190">
        <v>1</v>
      </c>
      <c r="I228" s="190">
        <v>0</v>
      </c>
      <c r="J228" s="190">
        <v>0</v>
      </c>
      <c r="K228" s="190">
        <v>0</v>
      </c>
      <c r="L228" s="190">
        <v>0</v>
      </c>
      <c r="M228" s="272">
        <f t="shared" si="9"/>
        <v>1</v>
      </c>
    </row>
    <row r="229" spans="1:13" x14ac:dyDescent="0.3">
      <c r="A229" s="240" t="str">
        <f t="shared" si="10"/>
        <v>02PQ01</v>
      </c>
      <c r="B229" s="240">
        <f t="shared" si="11"/>
        <v>1</v>
      </c>
      <c r="C229" s="190" t="s">
        <v>414</v>
      </c>
      <c r="D229" s="190" t="s">
        <v>413</v>
      </c>
      <c r="E229" s="190">
        <v>0</v>
      </c>
      <c r="F229" s="190">
        <v>0</v>
      </c>
      <c r="G229" s="190">
        <v>0</v>
      </c>
      <c r="H229" s="190">
        <v>0</v>
      </c>
      <c r="I229" s="190">
        <v>0</v>
      </c>
      <c r="J229" s="190">
        <v>0</v>
      </c>
      <c r="K229" s="190">
        <v>0</v>
      </c>
      <c r="L229" s="190">
        <v>0</v>
      </c>
      <c r="M229" s="272">
        <f t="shared" si="9"/>
        <v>0</v>
      </c>
    </row>
    <row r="230" spans="1:13" x14ac:dyDescent="0.3">
      <c r="A230" s="240" t="str">
        <f t="shared" si="10"/>
        <v>02PQ02</v>
      </c>
      <c r="B230" s="240">
        <f t="shared" si="11"/>
        <v>2</v>
      </c>
      <c r="C230" s="190" t="s">
        <v>414</v>
      </c>
      <c r="D230" s="190" t="s">
        <v>415</v>
      </c>
      <c r="E230" s="190">
        <v>1</v>
      </c>
      <c r="F230" s="190">
        <v>0</v>
      </c>
      <c r="G230" s="190">
        <v>0</v>
      </c>
      <c r="H230" s="190">
        <v>1</v>
      </c>
      <c r="I230" s="190">
        <v>0</v>
      </c>
      <c r="J230" s="190">
        <v>0</v>
      </c>
      <c r="K230" s="190">
        <v>0</v>
      </c>
      <c r="L230" s="190">
        <v>0</v>
      </c>
      <c r="M230" s="272">
        <f t="shared" si="9"/>
        <v>1</v>
      </c>
    </row>
    <row r="231" spans="1:13" x14ac:dyDescent="0.3">
      <c r="A231" s="240" t="str">
        <f t="shared" si="10"/>
        <v>02PQ03</v>
      </c>
      <c r="B231" s="240">
        <f t="shared" si="11"/>
        <v>3</v>
      </c>
      <c r="C231" s="190" t="s">
        <v>414</v>
      </c>
      <c r="D231" s="190" t="s">
        <v>422</v>
      </c>
      <c r="E231" s="190">
        <v>1</v>
      </c>
      <c r="F231" s="190">
        <v>0</v>
      </c>
      <c r="G231" s="190">
        <v>0</v>
      </c>
      <c r="H231" s="190">
        <v>1</v>
      </c>
      <c r="I231" s="190">
        <v>0</v>
      </c>
      <c r="J231" s="190">
        <v>0</v>
      </c>
      <c r="K231" s="190">
        <v>0</v>
      </c>
      <c r="L231" s="190">
        <v>0</v>
      </c>
      <c r="M231" s="272">
        <f t="shared" si="9"/>
        <v>1</v>
      </c>
    </row>
    <row r="232" spans="1:13" x14ac:dyDescent="0.3">
      <c r="A232" s="240" t="str">
        <f t="shared" si="10"/>
        <v>02PQ04</v>
      </c>
      <c r="B232" s="240">
        <f t="shared" si="11"/>
        <v>4</v>
      </c>
      <c r="C232" s="190" t="s">
        <v>414</v>
      </c>
      <c r="D232" s="190" t="s">
        <v>433</v>
      </c>
      <c r="E232" s="190">
        <v>1</v>
      </c>
      <c r="F232" s="190">
        <v>0</v>
      </c>
      <c r="G232" s="190">
        <v>0</v>
      </c>
      <c r="H232" s="190">
        <v>1</v>
      </c>
      <c r="I232" s="190">
        <v>0</v>
      </c>
      <c r="J232" s="190">
        <v>0</v>
      </c>
      <c r="K232" s="190">
        <v>0</v>
      </c>
      <c r="L232" s="190">
        <v>0</v>
      </c>
      <c r="M232" s="272">
        <f t="shared" si="9"/>
        <v>1</v>
      </c>
    </row>
    <row r="233" spans="1:13" x14ac:dyDescent="0.3">
      <c r="A233" s="240" t="str">
        <f t="shared" si="10"/>
        <v>02PQ05</v>
      </c>
      <c r="B233" s="240">
        <f t="shared" si="11"/>
        <v>5</v>
      </c>
      <c r="C233" s="190" t="s">
        <v>414</v>
      </c>
      <c r="D233" s="190" t="s">
        <v>440</v>
      </c>
      <c r="E233" s="190">
        <v>1</v>
      </c>
      <c r="F233" s="190">
        <v>0</v>
      </c>
      <c r="G233" s="190">
        <v>0</v>
      </c>
      <c r="H233" s="190">
        <v>1</v>
      </c>
      <c r="I233" s="190">
        <v>0</v>
      </c>
      <c r="J233" s="190">
        <v>0</v>
      </c>
      <c r="K233" s="190">
        <v>0</v>
      </c>
      <c r="L233" s="190">
        <v>0</v>
      </c>
      <c r="M233" s="272">
        <f t="shared" si="9"/>
        <v>1</v>
      </c>
    </row>
    <row r="234" spans="1:13" x14ac:dyDescent="0.3">
      <c r="A234" s="240" t="str">
        <f t="shared" si="10"/>
        <v>02RF01</v>
      </c>
      <c r="B234" s="240">
        <f t="shared" si="11"/>
        <v>1</v>
      </c>
      <c r="C234" s="190" t="s">
        <v>207</v>
      </c>
      <c r="D234" s="190" t="s">
        <v>449</v>
      </c>
      <c r="E234" s="190">
        <v>1</v>
      </c>
      <c r="F234" s="190">
        <v>0</v>
      </c>
      <c r="G234" s="190">
        <v>0</v>
      </c>
      <c r="H234" s="190">
        <v>1</v>
      </c>
      <c r="I234" s="190">
        <v>0</v>
      </c>
      <c r="J234" s="190">
        <v>0</v>
      </c>
      <c r="K234" s="190">
        <v>0</v>
      </c>
      <c r="L234" s="190">
        <v>0</v>
      </c>
      <c r="M234" s="272">
        <f t="shared" si="9"/>
        <v>1</v>
      </c>
    </row>
    <row r="235" spans="1:13" x14ac:dyDescent="0.3">
      <c r="A235" s="240" t="str">
        <f t="shared" si="10"/>
        <v>02RF02</v>
      </c>
      <c r="B235" s="240">
        <f t="shared" si="11"/>
        <v>2</v>
      </c>
      <c r="C235" s="190" t="s">
        <v>207</v>
      </c>
      <c r="D235" s="190" t="s">
        <v>453</v>
      </c>
      <c r="E235" s="190">
        <v>0</v>
      </c>
      <c r="F235" s="190">
        <v>0</v>
      </c>
      <c r="G235" s="190">
        <v>0</v>
      </c>
      <c r="H235" s="190">
        <v>0</v>
      </c>
      <c r="I235" s="190">
        <v>0</v>
      </c>
      <c r="J235" s="190">
        <v>0</v>
      </c>
      <c r="K235" s="190">
        <v>0</v>
      </c>
      <c r="L235" s="190">
        <v>0</v>
      </c>
      <c r="M235" s="272">
        <f t="shared" si="9"/>
        <v>0</v>
      </c>
    </row>
    <row r="236" spans="1:13" x14ac:dyDescent="0.3">
      <c r="A236" s="240" t="str">
        <f t="shared" si="10"/>
        <v>02RF03</v>
      </c>
      <c r="B236" s="240">
        <f t="shared" si="11"/>
        <v>3</v>
      </c>
      <c r="C236" s="190" t="s">
        <v>207</v>
      </c>
      <c r="D236" s="190" t="s">
        <v>454</v>
      </c>
      <c r="E236" s="190">
        <v>1</v>
      </c>
      <c r="F236" s="190">
        <v>0</v>
      </c>
      <c r="G236" s="190">
        <v>0</v>
      </c>
      <c r="H236" s="190">
        <v>1</v>
      </c>
      <c r="I236" s="190">
        <v>0</v>
      </c>
      <c r="J236" s="190">
        <v>0</v>
      </c>
      <c r="K236" s="190">
        <v>0</v>
      </c>
      <c r="L236" s="190">
        <v>0</v>
      </c>
      <c r="M236" s="272">
        <f t="shared" si="9"/>
        <v>1</v>
      </c>
    </row>
    <row r="237" spans="1:13" x14ac:dyDescent="0.3">
      <c r="A237" s="240" t="str">
        <f t="shared" si="10"/>
        <v>02RF04</v>
      </c>
      <c r="B237" s="240">
        <f t="shared" si="11"/>
        <v>4</v>
      </c>
      <c r="C237" s="190" t="s">
        <v>207</v>
      </c>
      <c r="D237" s="190" t="s">
        <v>456</v>
      </c>
      <c r="E237" s="190">
        <v>0</v>
      </c>
      <c r="F237" s="190">
        <v>0</v>
      </c>
      <c r="G237" s="190">
        <v>0</v>
      </c>
      <c r="H237" s="190">
        <v>0</v>
      </c>
      <c r="I237" s="190">
        <v>1</v>
      </c>
      <c r="J237" s="190">
        <v>0</v>
      </c>
      <c r="K237" s="190">
        <v>0</v>
      </c>
      <c r="L237" s="190">
        <v>1</v>
      </c>
      <c r="M237" s="272">
        <f t="shared" si="9"/>
        <v>0</v>
      </c>
    </row>
    <row r="238" spans="1:13" x14ac:dyDescent="0.3">
      <c r="A238" s="240" t="str">
        <f t="shared" si="10"/>
        <v>02RF05</v>
      </c>
      <c r="B238" s="240">
        <f t="shared" si="11"/>
        <v>5</v>
      </c>
      <c r="C238" s="190" t="s">
        <v>207</v>
      </c>
      <c r="D238" s="190" t="s">
        <v>457</v>
      </c>
      <c r="E238" s="190">
        <v>6</v>
      </c>
      <c r="F238" s="190">
        <v>0</v>
      </c>
      <c r="G238" s="190">
        <v>0</v>
      </c>
      <c r="H238" s="190">
        <v>6</v>
      </c>
      <c r="I238" s="190">
        <v>1</v>
      </c>
      <c r="J238" s="190">
        <v>0</v>
      </c>
      <c r="K238" s="190">
        <v>0</v>
      </c>
      <c r="L238" s="190">
        <v>1</v>
      </c>
      <c r="M238" s="272">
        <f t="shared" si="9"/>
        <v>1</v>
      </c>
    </row>
    <row r="239" spans="1:13" x14ac:dyDescent="0.3">
      <c r="A239" s="240" t="str">
        <f t="shared" si="10"/>
        <v>02RF06</v>
      </c>
      <c r="B239" s="240">
        <f t="shared" si="11"/>
        <v>6</v>
      </c>
      <c r="C239" s="190" t="s">
        <v>207</v>
      </c>
      <c r="D239" s="190" t="s">
        <v>458</v>
      </c>
      <c r="E239" s="190">
        <v>1</v>
      </c>
      <c r="F239" s="190">
        <v>0</v>
      </c>
      <c r="G239" s="190">
        <v>0</v>
      </c>
      <c r="H239" s="190">
        <v>1</v>
      </c>
      <c r="I239" s="190">
        <v>0</v>
      </c>
      <c r="J239" s="190">
        <v>0</v>
      </c>
      <c r="K239" s="190">
        <v>0</v>
      </c>
      <c r="L239" s="190">
        <v>0</v>
      </c>
      <c r="M239" s="272">
        <f t="shared" si="9"/>
        <v>1</v>
      </c>
    </row>
    <row r="240" spans="1:13" x14ac:dyDescent="0.3">
      <c r="A240" s="240" t="str">
        <f t="shared" si="10"/>
        <v>02RF07</v>
      </c>
      <c r="B240" s="240">
        <f t="shared" si="11"/>
        <v>7</v>
      </c>
      <c r="C240" s="190" t="s">
        <v>207</v>
      </c>
      <c r="D240" s="190" t="s">
        <v>459</v>
      </c>
      <c r="E240" s="190">
        <v>1</v>
      </c>
      <c r="F240" s="190">
        <v>0</v>
      </c>
      <c r="G240" s="190">
        <v>0</v>
      </c>
      <c r="H240" s="190">
        <v>1</v>
      </c>
      <c r="I240" s="190">
        <v>1</v>
      </c>
      <c r="J240" s="190">
        <v>0</v>
      </c>
      <c r="K240" s="190">
        <v>0</v>
      </c>
      <c r="L240" s="190">
        <v>1</v>
      </c>
      <c r="M240" s="272">
        <f t="shared" si="9"/>
        <v>0</v>
      </c>
    </row>
    <row r="241" spans="1:13" x14ac:dyDescent="0.3">
      <c r="A241" s="240" t="str">
        <f t="shared" si="10"/>
        <v>02RH01</v>
      </c>
      <c r="B241" s="240">
        <f t="shared" si="11"/>
        <v>1</v>
      </c>
      <c r="C241" s="190" t="s">
        <v>335</v>
      </c>
      <c r="D241" s="190" t="s">
        <v>393</v>
      </c>
      <c r="E241" s="190">
        <v>0</v>
      </c>
      <c r="F241" s="190">
        <v>0</v>
      </c>
      <c r="G241" s="190">
        <v>0</v>
      </c>
      <c r="H241" s="190">
        <v>0</v>
      </c>
      <c r="I241" s="190">
        <v>1</v>
      </c>
      <c r="J241" s="190">
        <v>0</v>
      </c>
      <c r="K241" s="190">
        <v>0</v>
      </c>
      <c r="L241" s="190">
        <v>1</v>
      </c>
      <c r="M241" s="272">
        <f t="shared" si="9"/>
        <v>0</v>
      </c>
    </row>
    <row r="242" spans="1:13" x14ac:dyDescent="0.3">
      <c r="A242" s="240" t="str">
        <f t="shared" si="10"/>
        <v>02RH02</v>
      </c>
      <c r="B242" s="240">
        <f t="shared" si="11"/>
        <v>2</v>
      </c>
      <c r="C242" s="190" t="s">
        <v>335</v>
      </c>
      <c r="D242" s="190" t="s">
        <v>470</v>
      </c>
      <c r="E242" s="190">
        <v>0</v>
      </c>
      <c r="F242" s="190">
        <v>0</v>
      </c>
      <c r="G242" s="190">
        <v>0</v>
      </c>
      <c r="H242" s="190">
        <v>0</v>
      </c>
      <c r="I242" s="190">
        <v>0</v>
      </c>
      <c r="J242" s="190">
        <v>0</v>
      </c>
      <c r="K242" s="190">
        <v>0</v>
      </c>
      <c r="L242" s="190">
        <v>0</v>
      </c>
      <c r="M242" s="272">
        <f t="shared" si="9"/>
        <v>0</v>
      </c>
    </row>
    <row r="243" spans="1:13" x14ac:dyDescent="0.3">
      <c r="A243" s="240" t="str">
        <f t="shared" si="10"/>
        <v>02RH03</v>
      </c>
      <c r="B243" s="240">
        <f t="shared" si="11"/>
        <v>3</v>
      </c>
      <c r="C243" s="190" t="s">
        <v>335</v>
      </c>
      <c r="D243" s="190" t="s">
        <v>478</v>
      </c>
      <c r="E243" s="190">
        <v>1</v>
      </c>
      <c r="F243" s="190">
        <v>0</v>
      </c>
      <c r="G243" s="190">
        <v>0</v>
      </c>
      <c r="H243" s="190">
        <v>1</v>
      </c>
      <c r="I243" s="190">
        <v>0</v>
      </c>
      <c r="J243" s="190">
        <v>0</v>
      </c>
      <c r="K243" s="190">
        <v>0</v>
      </c>
      <c r="L243" s="190">
        <v>0</v>
      </c>
      <c r="M243" s="272">
        <f t="shared" si="9"/>
        <v>1</v>
      </c>
    </row>
    <row r="244" spans="1:13" x14ac:dyDescent="0.3">
      <c r="A244" s="240" t="str">
        <f t="shared" si="10"/>
        <v>02RH04</v>
      </c>
      <c r="B244" s="240">
        <f t="shared" si="11"/>
        <v>4</v>
      </c>
      <c r="C244" s="190" t="s">
        <v>335</v>
      </c>
      <c r="D244" s="190" t="s">
        <v>479</v>
      </c>
      <c r="E244" s="190">
        <v>0</v>
      </c>
      <c r="F244" s="190">
        <v>0</v>
      </c>
      <c r="G244" s="190">
        <v>0</v>
      </c>
      <c r="H244" s="190">
        <v>0</v>
      </c>
      <c r="I244" s="190">
        <v>1</v>
      </c>
      <c r="J244" s="190">
        <v>0</v>
      </c>
      <c r="K244" s="190">
        <v>0</v>
      </c>
      <c r="L244" s="190">
        <v>1</v>
      </c>
      <c r="M244" s="272">
        <f t="shared" si="9"/>
        <v>0</v>
      </c>
    </row>
    <row r="245" spans="1:13" x14ac:dyDescent="0.3">
      <c r="A245" s="240" t="str">
        <f t="shared" si="10"/>
        <v>02RH05</v>
      </c>
      <c r="B245" s="240">
        <f t="shared" si="11"/>
        <v>5</v>
      </c>
      <c r="C245" s="190" t="s">
        <v>335</v>
      </c>
      <c r="D245" s="190" t="s">
        <v>491</v>
      </c>
      <c r="E245" s="190">
        <v>0</v>
      </c>
      <c r="F245" s="190">
        <v>0</v>
      </c>
      <c r="G245" s="190">
        <v>0</v>
      </c>
      <c r="H245" s="190">
        <v>0</v>
      </c>
      <c r="I245" s="190">
        <v>0</v>
      </c>
      <c r="J245" s="190">
        <v>0</v>
      </c>
      <c r="K245" s="190">
        <v>0</v>
      </c>
      <c r="L245" s="190">
        <v>0</v>
      </c>
      <c r="M245" s="272">
        <f t="shared" si="9"/>
        <v>0</v>
      </c>
    </row>
    <row r="246" spans="1:13" x14ac:dyDescent="0.3">
      <c r="A246" s="240" t="str">
        <f t="shared" si="10"/>
        <v>02RH06</v>
      </c>
      <c r="B246" s="240">
        <f t="shared" si="11"/>
        <v>6</v>
      </c>
      <c r="C246" s="190" t="s">
        <v>335</v>
      </c>
      <c r="D246" s="190" t="s">
        <v>492</v>
      </c>
      <c r="E246" s="190">
        <v>5</v>
      </c>
      <c r="F246" s="190">
        <v>0</v>
      </c>
      <c r="G246" s="190">
        <v>0</v>
      </c>
      <c r="H246" s="190">
        <v>5</v>
      </c>
      <c r="I246" s="190">
        <v>6</v>
      </c>
      <c r="J246" s="190">
        <v>0</v>
      </c>
      <c r="K246" s="190">
        <v>0</v>
      </c>
      <c r="L246" s="190">
        <v>6</v>
      </c>
      <c r="M246" s="272">
        <f t="shared" si="9"/>
        <v>0</v>
      </c>
    </row>
    <row r="247" spans="1:13" x14ac:dyDescent="0.3">
      <c r="A247" s="240" t="str">
        <f t="shared" si="10"/>
        <v>02RH07</v>
      </c>
      <c r="B247" s="240">
        <f t="shared" si="11"/>
        <v>7</v>
      </c>
      <c r="C247" s="190" t="s">
        <v>335</v>
      </c>
      <c r="D247" s="190" t="s">
        <v>493</v>
      </c>
      <c r="E247" s="190">
        <v>5</v>
      </c>
      <c r="F247" s="190">
        <v>0</v>
      </c>
      <c r="G247" s="190">
        <v>0</v>
      </c>
      <c r="H247" s="190">
        <v>5</v>
      </c>
      <c r="I247" s="190">
        <v>2</v>
      </c>
      <c r="J247" s="190">
        <v>0</v>
      </c>
      <c r="K247" s="190">
        <v>0</v>
      </c>
      <c r="L247" s="190">
        <v>2</v>
      </c>
      <c r="M247" s="272">
        <f t="shared" si="9"/>
        <v>1</v>
      </c>
    </row>
    <row r="248" spans="1:13" x14ac:dyDescent="0.3">
      <c r="A248" s="240" t="str">
        <f t="shared" si="10"/>
        <v>02RH08</v>
      </c>
      <c r="B248" s="240">
        <f t="shared" si="11"/>
        <v>8</v>
      </c>
      <c r="C248" s="190" t="s">
        <v>335</v>
      </c>
      <c r="D248" s="190" t="s">
        <v>494</v>
      </c>
      <c r="E248" s="190">
        <v>5</v>
      </c>
      <c r="F248" s="190">
        <v>0</v>
      </c>
      <c r="G248" s="190">
        <v>0</v>
      </c>
      <c r="H248" s="190">
        <v>5</v>
      </c>
      <c r="I248" s="190">
        <v>5</v>
      </c>
      <c r="J248" s="190">
        <v>0</v>
      </c>
      <c r="K248" s="190">
        <v>0</v>
      </c>
      <c r="L248" s="190">
        <v>5</v>
      </c>
      <c r="M248" s="272">
        <f t="shared" si="9"/>
        <v>0</v>
      </c>
    </row>
    <row r="249" spans="1:13" x14ac:dyDescent="0.3">
      <c r="A249" s="240" t="str">
        <f t="shared" si="10"/>
        <v>02RH09</v>
      </c>
      <c r="B249" s="240">
        <f t="shared" si="11"/>
        <v>9</v>
      </c>
      <c r="C249" s="190" t="s">
        <v>335</v>
      </c>
      <c r="D249" s="190" t="s">
        <v>496</v>
      </c>
      <c r="E249" s="190">
        <v>1</v>
      </c>
      <c r="F249" s="190">
        <v>0</v>
      </c>
      <c r="G249" s="190">
        <v>0</v>
      </c>
      <c r="H249" s="190">
        <v>1</v>
      </c>
      <c r="I249" s="190">
        <v>1</v>
      </c>
      <c r="J249" s="190">
        <v>0</v>
      </c>
      <c r="K249" s="190">
        <v>0</v>
      </c>
      <c r="L249" s="190">
        <v>1</v>
      </c>
      <c r="M249" s="272">
        <f t="shared" si="9"/>
        <v>0</v>
      </c>
    </row>
    <row r="250" spans="1:13" x14ac:dyDescent="0.3">
      <c r="A250" s="240" t="str">
        <f t="shared" si="10"/>
        <v>02RM01</v>
      </c>
      <c r="B250" s="240">
        <f t="shared" si="11"/>
        <v>1</v>
      </c>
      <c r="C250" s="190" t="s">
        <v>421</v>
      </c>
      <c r="D250" s="190" t="s">
        <v>393</v>
      </c>
      <c r="E250" s="190">
        <v>1</v>
      </c>
      <c r="F250" s="190">
        <v>0</v>
      </c>
      <c r="G250" s="190">
        <v>0</v>
      </c>
      <c r="H250" s="190">
        <v>1</v>
      </c>
      <c r="I250" s="190">
        <v>0</v>
      </c>
      <c r="J250" s="190">
        <v>0</v>
      </c>
      <c r="K250" s="190">
        <v>0</v>
      </c>
      <c r="L250" s="190">
        <v>0</v>
      </c>
      <c r="M250" s="272">
        <f t="shared" si="9"/>
        <v>1</v>
      </c>
    </row>
    <row r="251" spans="1:13" x14ac:dyDescent="0.3">
      <c r="A251" s="240" t="str">
        <f t="shared" si="10"/>
        <v>02RM02</v>
      </c>
      <c r="B251" s="240">
        <f t="shared" si="11"/>
        <v>2</v>
      </c>
      <c r="C251" s="190" t="s">
        <v>421</v>
      </c>
      <c r="D251" s="190" t="s">
        <v>453</v>
      </c>
      <c r="E251" s="190">
        <v>0</v>
      </c>
      <c r="F251" s="190">
        <v>0</v>
      </c>
      <c r="G251" s="190">
        <v>0</v>
      </c>
      <c r="H251" s="190">
        <v>0</v>
      </c>
      <c r="I251" s="190">
        <v>1</v>
      </c>
      <c r="J251" s="190">
        <v>0</v>
      </c>
      <c r="K251" s="190">
        <v>0</v>
      </c>
      <c r="L251" s="190">
        <v>1</v>
      </c>
      <c r="M251" s="272">
        <f t="shared" si="9"/>
        <v>0</v>
      </c>
    </row>
    <row r="252" spans="1:13" x14ac:dyDescent="0.3">
      <c r="A252" s="240" t="str">
        <f t="shared" si="10"/>
        <v>02RM03</v>
      </c>
      <c r="B252" s="240">
        <f t="shared" si="11"/>
        <v>3</v>
      </c>
      <c r="C252" s="190" t="s">
        <v>421</v>
      </c>
      <c r="D252" s="190" t="s">
        <v>454</v>
      </c>
      <c r="E252" s="190">
        <v>2</v>
      </c>
      <c r="F252" s="190">
        <v>0</v>
      </c>
      <c r="G252" s="190">
        <v>0</v>
      </c>
      <c r="H252" s="190">
        <v>2</v>
      </c>
      <c r="I252" s="190">
        <v>2</v>
      </c>
      <c r="J252" s="190">
        <v>0</v>
      </c>
      <c r="K252" s="190">
        <v>0</v>
      </c>
      <c r="L252" s="190">
        <v>2</v>
      </c>
      <c r="M252" s="272">
        <f t="shared" si="9"/>
        <v>0</v>
      </c>
    </row>
    <row r="253" spans="1:13" x14ac:dyDescent="0.3">
      <c r="A253" s="240" t="str">
        <f t="shared" si="10"/>
        <v>02RM04</v>
      </c>
      <c r="B253" s="240">
        <f t="shared" si="11"/>
        <v>4</v>
      </c>
      <c r="C253" s="190" t="s">
        <v>421</v>
      </c>
      <c r="D253" s="190" t="s">
        <v>456</v>
      </c>
      <c r="E253" s="190">
        <v>1</v>
      </c>
      <c r="F253" s="190">
        <v>0</v>
      </c>
      <c r="G253" s="190">
        <v>0</v>
      </c>
      <c r="H253" s="190">
        <v>1</v>
      </c>
      <c r="I253" s="190">
        <v>0</v>
      </c>
      <c r="J253" s="190">
        <v>0</v>
      </c>
      <c r="K253" s="190">
        <v>0</v>
      </c>
      <c r="L253" s="190">
        <v>0</v>
      </c>
      <c r="M253" s="272">
        <f t="shared" si="9"/>
        <v>1</v>
      </c>
    </row>
    <row r="254" spans="1:13" x14ac:dyDescent="0.3">
      <c r="A254" s="240" t="str">
        <f t="shared" si="10"/>
        <v>02RM05</v>
      </c>
      <c r="B254" s="240">
        <f t="shared" si="11"/>
        <v>5</v>
      </c>
      <c r="C254" s="190" t="s">
        <v>421</v>
      </c>
      <c r="D254" s="190" t="s">
        <v>457</v>
      </c>
      <c r="E254" s="190">
        <v>5</v>
      </c>
      <c r="F254" s="190">
        <v>1</v>
      </c>
      <c r="G254" s="190">
        <v>0</v>
      </c>
      <c r="H254" s="190">
        <v>6</v>
      </c>
      <c r="I254" s="190">
        <v>0</v>
      </c>
      <c r="J254" s="190">
        <v>0</v>
      </c>
      <c r="K254" s="190">
        <v>0</v>
      </c>
      <c r="L254" s="190">
        <v>0</v>
      </c>
      <c r="M254" s="272">
        <f t="shared" si="9"/>
        <v>1</v>
      </c>
    </row>
    <row r="255" spans="1:13" x14ac:dyDescent="0.3">
      <c r="A255" s="240" t="str">
        <f t="shared" si="10"/>
        <v>02RM06</v>
      </c>
      <c r="B255" s="240">
        <f t="shared" si="11"/>
        <v>6</v>
      </c>
      <c r="C255" s="190" t="s">
        <v>421</v>
      </c>
      <c r="D255" s="190" t="s">
        <v>458</v>
      </c>
      <c r="E255" s="190">
        <v>1</v>
      </c>
      <c r="F255" s="190">
        <v>0</v>
      </c>
      <c r="G255" s="190">
        <v>0</v>
      </c>
      <c r="H255" s="190">
        <v>1</v>
      </c>
      <c r="I255" s="190">
        <v>0</v>
      </c>
      <c r="J255" s="190">
        <v>0</v>
      </c>
      <c r="K255" s="190">
        <v>0</v>
      </c>
      <c r="L255" s="190">
        <v>0</v>
      </c>
      <c r="M255" s="272">
        <f t="shared" si="9"/>
        <v>1</v>
      </c>
    </row>
    <row r="256" spans="1:13" x14ac:dyDescent="0.3">
      <c r="A256" s="240" t="str">
        <f t="shared" si="10"/>
        <v>02RM07</v>
      </c>
      <c r="B256" s="240">
        <f t="shared" si="11"/>
        <v>7</v>
      </c>
      <c r="C256" s="190" t="s">
        <v>421</v>
      </c>
      <c r="D256" s="190" t="s">
        <v>459</v>
      </c>
      <c r="E256" s="190">
        <v>5</v>
      </c>
      <c r="F256" s="190">
        <v>0</v>
      </c>
      <c r="G256" s="190">
        <v>0</v>
      </c>
      <c r="H256" s="190">
        <v>5</v>
      </c>
      <c r="I256" s="190">
        <v>1</v>
      </c>
      <c r="J256" s="190">
        <v>0</v>
      </c>
      <c r="K256" s="190">
        <v>0</v>
      </c>
      <c r="L256" s="190">
        <v>1</v>
      </c>
      <c r="M256" s="272">
        <f t="shared" si="9"/>
        <v>1</v>
      </c>
    </row>
    <row r="257" spans="1:13" x14ac:dyDescent="0.3">
      <c r="A257" s="240" t="str">
        <f t="shared" si="10"/>
        <v>02RO01</v>
      </c>
      <c r="B257" s="240">
        <f t="shared" si="11"/>
        <v>1</v>
      </c>
      <c r="C257" s="190" t="s">
        <v>202</v>
      </c>
      <c r="D257" s="190" t="s">
        <v>442</v>
      </c>
      <c r="E257" s="190">
        <v>0</v>
      </c>
      <c r="F257" s="190">
        <v>1</v>
      </c>
      <c r="G257" s="190">
        <v>0</v>
      </c>
      <c r="H257" s="190">
        <v>1</v>
      </c>
      <c r="I257" s="190">
        <v>0</v>
      </c>
      <c r="J257" s="190">
        <v>0</v>
      </c>
      <c r="K257" s="190">
        <v>1</v>
      </c>
      <c r="L257" s="190">
        <v>1</v>
      </c>
      <c r="M257" s="272">
        <f t="shared" si="9"/>
        <v>0</v>
      </c>
    </row>
    <row r="258" spans="1:13" x14ac:dyDescent="0.3">
      <c r="A258" s="240" t="str">
        <f t="shared" si="10"/>
        <v>02RO02</v>
      </c>
      <c r="B258" s="240">
        <f t="shared" si="11"/>
        <v>2</v>
      </c>
      <c r="C258" s="190" t="s">
        <v>202</v>
      </c>
      <c r="D258" s="190" t="s">
        <v>447</v>
      </c>
      <c r="E258" s="190">
        <v>0</v>
      </c>
      <c r="F258" s="190">
        <v>0</v>
      </c>
      <c r="G258" s="190">
        <v>0</v>
      </c>
      <c r="H258" s="190">
        <v>0</v>
      </c>
      <c r="I258" s="190">
        <v>1</v>
      </c>
      <c r="J258" s="190">
        <v>0</v>
      </c>
      <c r="K258" s="190">
        <v>0</v>
      </c>
      <c r="L258" s="190">
        <v>1</v>
      </c>
      <c r="M258" s="272">
        <f t="shared" si="9"/>
        <v>0</v>
      </c>
    </row>
    <row r="259" spans="1:13" x14ac:dyDescent="0.3">
      <c r="A259" s="240" t="str">
        <f t="shared" si="10"/>
        <v>02RO03</v>
      </c>
      <c r="B259" s="240">
        <f t="shared" si="11"/>
        <v>3</v>
      </c>
      <c r="C259" s="190" t="s">
        <v>202</v>
      </c>
      <c r="D259" s="190" t="s">
        <v>449</v>
      </c>
      <c r="E259" s="190">
        <v>0</v>
      </c>
      <c r="F259" s="190">
        <v>0</v>
      </c>
      <c r="G259" s="190">
        <v>0</v>
      </c>
      <c r="H259" s="190">
        <v>0</v>
      </c>
      <c r="I259" s="190">
        <v>0</v>
      </c>
      <c r="J259" s="190">
        <v>0</v>
      </c>
      <c r="K259" s="190">
        <v>1</v>
      </c>
      <c r="L259" s="190">
        <v>1</v>
      </c>
      <c r="M259" s="272">
        <f t="shared" si="9"/>
        <v>0</v>
      </c>
    </row>
    <row r="260" spans="1:13" x14ac:dyDescent="0.3">
      <c r="A260" s="240" t="str">
        <f t="shared" si="10"/>
        <v>02RO04</v>
      </c>
      <c r="B260" s="240">
        <f t="shared" si="11"/>
        <v>4</v>
      </c>
      <c r="C260" s="190" t="s">
        <v>202</v>
      </c>
      <c r="D260" s="190" t="s">
        <v>497</v>
      </c>
      <c r="E260" s="190">
        <v>0</v>
      </c>
      <c r="F260" s="190">
        <v>0</v>
      </c>
      <c r="G260" s="190">
        <v>0</v>
      </c>
      <c r="H260" s="190">
        <v>0</v>
      </c>
      <c r="I260" s="190">
        <v>1</v>
      </c>
      <c r="J260" s="190">
        <v>0</v>
      </c>
      <c r="K260" s="190">
        <v>0</v>
      </c>
      <c r="L260" s="190">
        <v>1</v>
      </c>
      <c r="M260" s="272">
        <f t="shared" si="9"/>
        <v>0</v>
      </c>
    </row>
    <row r="261" spans="1:13" x14ac:dyDescent="0.3">
      <c r="A261" s="240" t="str">
        <f t="shared" si="10"/>
        <v>02RV01</v>
      </c>
      <c r="B261" s="240">
        <f t="shared" si="11"/>
        <v>1</v>
      </c>
      <c r="C261" s="190" t="s">
        <v>203</v>
      </c>
      <c r="D261" s="190" t="s">
        <v>447</v>
      </c>
      <c r="E261" s="190">
        <v>0</v>
      </c>
      <c r="F261" s="190">
        <v>0</v>
      </c>
      <c r="G261" s="190">
        <v>1</v>
      </c>
      <c r="H261" s="190">
        <v>1</v>
      </c>
      <c r="I261" s="190">
        <v>1</v>
      </c>
      <c r="J261" s="190">
        <v>0</v>
      </c>
      <c r="K261" s="190">
        <v>1</v>
      </c>
      <c r="L261" s="190">
        <v>2</v>
      </c>
      <c r="M261" s="272">
        <f t="shared" si="9"/>
        <v>0</v>
      </c>
    </row>
    <row r="262" spans="1:13" x14ac:dyDescent="0.3">
      <c r="A262" s="240" t="str">
        <f t="shared" si="10"/>
        <v>02SJ01</v>
      </c>
      <c r="B262" s="240">
        <f t="shared" si="11"/>
        <v>1</v>
      </c>
      <c r="C262" s="190" t="s">
        <v>462</v>
      </c>
      <c r="D262" s="190" t="s">
        <v>420</v>
      </c>
      <c r="E262" s="190">
        <v>0</v>
      </c>
      <c r="F262" s="190">
        <v>0</v>
      </c>
      <c r="G262" s="190">
        <v>0</v>
      </c>
      <c r="H262" s="190">
        <v>0</v>
      </c>
      <c r="I262" s="190">
        <v>0</v>
      </c>
      <c r="J262" s="190">
        <v>0</v>
      </c>
      <c r="K262" s="190">
        <v>0</v>
      </c>
      <c r="L262" s="190">
        <v>0</v>
      </c>
      <c r="M262" s="272">
        <f t="shared" si="9"/>
        <v>0</v>
      </c>
    </row>
    <row r="263" spans="1:13" x14ac:dyDescent="0.3">
      <c r="A263" s="240" t="str">
        <f t="shared" si="10"/>
        <v>02SJ02</v>
      </c>
      <c r="B263" s="240">
        <f t="shared" si="11"/>
        <v>2</v>
      </c>
      <c r="C263" s="190" t="s">
        <v>462</v>
      </c>
      <c r="D263" s="190" t="s">
        <v>449</v>
      </c>
      <c r="E263" s="190">
        <v>0</v>
      </c>
      <c r="F263" s="190">
        <v>0</v>
      </c>
      <c r="G263" s="190">
        <v>0</v>
      </c>
      <c r="H263" s="190">
        <v>0</v>
      </c>
      <c r="I263" s="190">
        <v>1</v>
      </c>
      <c r="J263" s="190">
        <v>0</v>
      </c>
      <c r="K263" s="190">
        <v>0</v>
      </c>
      <c r="L263" s="190">
        <v>1</v>
      </c>
      <c r="M263" s="272">
        <f t="shared" si="9"/>
        <v>0</v>
      </c>
    </row>
    <row r="264" spans="1:13" x14ac:dyDescent="0.3">
      <c r="A264" s="240" t="str">
        <f t="shared" si="10"/>
        <v>02SJ03</v>
      </c>
      <c r="B264" s="240">
        <f t="shared" si="11"/>
        <v>3</v>
      </c>
      <c r="C264" s="190" t="s">
        <v>462</v>
      </c>
      <c r="D264" s="190" t="s">
        <v>496</v>
      </c>
      <c r="E264" s="190">
        <v>1</v>
      </c>
      <c r="F264" s="190">
        <v>0</v>
      </c>
      <c r="G264" s="190">
        <v>0</v>
      </c>
      <c r="H264" s="190">
        <v>1</v>
      </c>
      <c r="I264" s="190">
        <v>0</v>
      </c>
      <c r="J264" s="190">
        <v>0</v>
      </c>
      <c r="K264" s="190">
        <v>0</v>
      </c>
      <c r="L264" s="190">
        <v>0</v>
      </c>
      <c r="M264" s="272">
        <f t="shared" si="9"/>
        <v>1</v>
      </c>
    </row>
    <row r="265" spans="1:13" x14ac:dyDescent="0.3">
      <c r="A265" s="240" t="str">
        <f t="shared" si="10"/>
        <v>02SJ04</v>
      </c>
      <c r="B265" s="240">
        <f t="shared" si="11"/>
        <v>4</v>
      </c>
      <c r="C265" s="190" t="s">
        <v>462</v>
      </c>
      <c r="D265" s="190" t="s">
        <v>497</v>
      </c>
      <c r="E265" s="190">
        <v>5</v>
      </c>
      <c r="F265" s="190">
        <v>0</v>
      </c>
      <c r="G265" s="190">
        <v>0</v>
      </c>
      <c r="H265" s="190">
        <v>5</v>
      </c>
      <c r="I265" s="190">
        <v>12</v>
      </c>
      <c r="J265" s="190">
        <v>0</v>
      </c>
      <c r="K265" s="190">
        <v>0</v>
      </c>
      <c r="L265" s="190">
        <v>12</v>
      </c>
      <c r="M265" s="272">
        <f t="shared" si="9"/>
        <v>0</v>
      </c>
    </row>
    <row r="266" spans="1:13" x14ac:dyDescent="0.3">
      <c r="A266" s="240" t="str">
        <f t="shared" si="10"/>
        <v>02SJ05</v>
      </c>
      <c r="B266" s="240">
        <f t="shared" si="11"/>
        <v>5</v>
      </c>
      <c r="C266" s="190" t="s">
        <v>462</v>
      </c>
      <c r="D266" s="190" t="s">
        <v>498</v>
      </c>
      <c r="E266" s="190">
        <v>0</v>
      </c>
      <c r="F266" s="190">
        <v>0</v>
      </c>
      <c r="G266" s="190">
        <v>0</v>
      </c>
      <c r="H266" s="190">
        <v>0</v>
      </c>
      <c r="I266" s="190">
        <v>5</v>
      </c>
      <c r="J266" s="190">
        <v>0</v>
      </c>
      <c r="K266" s="190">
        <v>0</v>
      </c>
      <c r="L266" s="190">
        <v>5</v>
      </c>
      <c r="M266" s="272">
        <f t="shared" si="9"/>
        <v>0</v>
      </c>
    </row>
    <row r="267" spans="1:13" x14ac:dyDescent="0.3">
      <c r="A267" s="240" t="str">
        <f t="shared" si="10"/>
        <v>02SJ06</v>
      </c>
      <c r="B267" s="240">
        <f t="shared" si="11"/>
        <v>6</v>
      </c>
      <c r="C267" s="190" t="s">
        <v>462</v>
      </c>
      <c r="D267" s="190" t="s">
        <v>501</v>
      </c>
      <c r="E267" s="190">
        <v>0</v>
      </c>
      <c r="F267" s="190">
        <v>0</v>
      </c>
      <c r="G267" s="190">
        <v>0</v>
      </c>
      <c r="H267" s="190">
        <v>0</v>
      </c>
      <c r="I267" s="190">
        <v>1</v>
      </c>
      <c r="J267" s="190">
        <v>0</v>
      </c>
      <c r="K267" s="190">
        <v>0</v>
      </c>
      <c r="L267" s="190">
        <v>1</v>
      </c>
      <c r="M267" s="272">
        <f t="shared" ref="M267:M330" si="12">IF(H267&gt;L267,1,0)</f>
        <v>0</v>
      </c>
    </row>
    <row r="268" spans="1:13" x14ac:dyDescent="0.3">
      <c r="A268" s="240" t="str">
        <f t="shared" ref="A268:A331" si="13">C268&amp;IF(B268&lt;10,"0","")&amp;B268</f>
        <v>02SK01</v>
      </c>
      <c r="B268" s="240">
        <f t="shared" ref="B268:B331" si="14">IF(C268=C267,B267+1,1)</f>
        <v>1</v>
      </c>
      <c r="C268" s="190" t="s">
        <v>208</v>
      </c>
      <c r="D268" s="190" t="s">
        <v>497</v>
      </c>
      <c r="E268" s="190">
        <v>0</v>
      </c>
      <c r="F268" s="190">
        <v>0</v>
      </c>
      <c r="G268" s="190">
        <v>0</v>
      </c>
      <c r="H268" s="190">
        <v>0</v>
      </c>
      <c r="I268" s="190">
        <v>1</v>
      </c>
      <c r="J268" s="190">
        <v>0</v>
      </c>
      <c r="K268" s="190">
        <v>3</v>
      </c>
      <c r="L268" s="190">
        <v>4</v>
      </c>
      <c r="M268" s="272">
        <f t="shared" si="12"/>
        <v>0</v>
      </c>
    </row>
    <row r="269" spans="1:13" x14ac:dyDescent="0.3">
      <c r="A269" s="240" t="str">
        <f t="shared" si="13"/>
        <v>02SK02</v>
      </c>
      <c r="B269" s="240">
        <f t="shared" si="14"/>
        <v>2</v>
      </c>
      <c r="C269" s="190" t="s">
        <v>208</v>
      </c>
      <c r="D269" s="190" t="s">
        <v>498</v>
      </c>
      <c r="E269" s="190">
        <v>0</v>
      </c>
      <c r="F269" s="190">
        <v>0</v>
      </c>
      <c r="G269" s="190">
        <v>0</v>
      </c>
      <c r="H269" s="190">
        <v>0</v>
      </c>
      <c r="I269" s="190">
        <v>1</v>
      </c>
      <c r="J269" s="190">
        <v>1</v>
      </c>
      <c r="K269" s="190">
        <v>0</v>
      </c>
      <c r="L269" s="190">
        <v>2</v>
      </c>
      <c r="M269" s="272">
        <f t="shared" si="12"/>
        <v>0</v>
      </c>
    </row>
    <row r="270" spans="1:13" x14ac:dyDescent="0.3">
      <c r="A270" s="240" t="str">
        <f t="shared" si="13"/>
        <v>02SP01</v>
      </c>
      <c r="B270" s="240">
        <f t="shared" si="14"/>
        <v>1</v>
      </c>
      <c r="C270" s="190" t="s">
        <v>851</v>
      </c>
      <c r="D270" s="190" t="s">
        <v>507</v>
      </c>
      <c r="E270" s="190">
        <v>3</v>
      </c>
      <c r="F270" s="190">
        <v>0</v>
      </c>
      <c r="G270" s="190">
        <v>0</v>
      </c>
      <c r="H270" s="190">
        <v>3</v>
      </c>
      <c r="I270" s="190">
        <v>5</v>
      </c>
      <c r="J270" s="190">
        <v>0</v>
      </c>
      <c r="K270" s="190">
        <v>0</v>
      </c>
      <c r="L270" s="190">
        <v>5</v>
      </c>
      <c r="M270" s="272">
        <f t="shared" si="12"/>
        <v>0</v>
      </c>
    </row>
    <row r="271" spans="1:13" x14ac:dyDescent="0.3">
      <c r="A271" s="240" t="str">
        <f t="shared" si="13"/>
        <v>02SW01</v>
      </c>
      <c r="B271" s="240">
        <f t="shared" si="14"/>
        <v>1</v>
      </c>
      <c r="C271" s="190" t="s">
        <v>358</v>
      </c>
      <c r="D271" s="190" t="s">
        <v>498</v>
      </c>
      <c r="E271" s="190">
        <v>0</v>
      </c>
      <c r="F271" s="190">
        <v>0</v>
      </c>
      <c r="G271" s="190">
        <v>0</v>
      </c>
      <c r="H271" s="190">
        <v>0</v>
      </c>
      <c r="I271" s="190">
        <v>1</v>
      </c>
      <c r="J271" s="190">
        <v>0</v>
      </c>
      <c r="K271" s="190">
        <v>0</v>
      </c>
      <c r="L271" s="190">
        <v>1</v>
      </c>
      <c r="M271" s="272">
        <f t="shared" si="12"/>
        <v>0</v>
      </c>
    </row>
    <row r="272" spans="1:13" x14ac:dyDescent="0.3">
      <c r="A272" s="240" t="str">
        <f t="shared" si="13"/>
        <v>02VX01</v>
      </c>
      <c r="B272" s="240">
        <f t="shared" si="14"/>
        <v>1</v>
      </c>
      <c r="C272" s="190" t="s">
        <v>191</v>
      </c>
      <c r="D272" s="190" t="s">
        <v>423</v>
      </c>
      <c r="E272" s="190">
        <v>0</v>
      </c>
      <c r="F272" s="190">
        <v>0</v>
      </c>
      <c r="G272" s="190">
        <v>0</v>
      </c>
      <c r="H272" s="190">
        <v>0</v>
      </c>
      <c r="I272" s="190">
        <v>0</v>
      </c>
      <c r="J272" s="190">
        <v>0</v>
      </c>
      <c r="K272" s="190">
        <v>0</v>
      </c>
      <c r="L272" s="190">
        <v>0</v>
      </c>
      <c r="M272" s="272">
        <f t="shared" si="12"/>
        <v>0</v>
      </c>
    </row>
    <row r="273" spans="1:13" x14ac:dyDescent="0.3">
      <c r="A273" s="240" t="str">
        <f t="shared" si="13"/>
        <v>02VX02</v>
      </c>
      <c r="B273" s="240">
        <f t="shared" si="14"/>
        <v>2</v>
      </c>
      <c r="C273" s="190" t="s">
        <v>191</v>
      </c>
      <c r="D273" s="190" t="s">
        <v>429</v>
      </c>
      <c r="E273" s="190">
        <v>0</v>
      </c>
      <c r="F273" s="190">
        <v>0</v>
      </c>
      <c r="G273" s="190">
        <v>0</v>
      </c>
      <c r="H273" s="190">
        <v>0</v>
      </c>
      <c r="I273" s="190">
        <v>0</v>
      </c>
      <c r="J273" s="190">
        <v>0</v>
      </c>
      <c r="K273" s="190">
        <v>0</v>
      </c>
      <c r="L273" s="190">
        <v>0</v>
      </c>
      <c r="M273" s="272">
        <f t="shared" si="12"/>
        <v>0</v>
      </c>
    </row>
    <row r="274" spans="1:13" x14ac:dyDescent="0.3">
      <c r="A274" s="240" t="str">
        <f t="shared" si="13"/>
        <v>02VX03</v>
      </c>
      <c r="B274" s="240">
        <f t="shared" si="14"/>
        <v>3</v>
      </c>
      <c r="C274" s="190" t="s">
        <v>191</v>
      </c>
      <c r="D274" s="190" t="s">
        <v>440</v>
      </c>
      <c r="E274" s="190">
        <v>4</v>
      </c>
      <c r="F274" s="190">
        <v>0</v>
      </c>
      <c r="G274" s="190">
        <v>1</v>
      </c>
      <c r="H274" s="190">
        <v>5</v>
      </c>
      <c r="I274" s="190">
        <v>5</v>
      </c>
      <c r="J274" s="190">
        <v>0</v>
      </c>
      <c r="K274" s="190">
        <v>0</v>
      </c>
      <c r="L274" s="190">
        <v>5</v>
      </c>
      <c r="M274" s="272">
        <f t="shared" si="12"/>
        <v>0</v>
      </c>
    </row>
    <row r="275" spans="1:13" x14ac:dyDescent="0.3">
      <c r="A275" s="240" t="str">
        <f t="shared" si="13"/>
        <v>02VX04</v>
      </c>
      <c r="B275" s="240">
        <f t="shared" si="14"/>
        <v>4</v>
      </c>
      <c r="C275" s="190" t="s">
        <v>191</v>
      </c>
      <c r="D275" s="190" t="s">
        <v>451</v>
      </c>
      <c r="E275" s="190">
        <v>0</v>
      </c>
      <c r="F275" s="190">
        <v>1</v>
      </c>
      <c r="G275" s="190">
        <v>0</v>
      </c>
      <c r="H275" s="190">
        <v>1</v>
      </c>
      <c r="I275" s="190">
        <v>0</v>
      </c>
      <c r="J275" s="190">
        <v>0</v>
      </c>
      <c r="K275" s="190">
        <v>0</v>
      </c>
      <c r="L275" s="190">
        <v>0</v>
      </c>
      <c r="M275" s="272">
        <f t="shared" si="12"/>
        <v>1</v>
      </c>
    </row>
    <row r="276" spans="1:13" x14ac:dyDescent="0.3">
      <c r="A276" s="240" t="str">
        <f t="shared" si="13"/>
        <v>02XF01</v>
      </c>
      <c r="B276" s="240">
        <f t="shared" si="14"/>
        <v>1</v>
      </c>
      <c r="C276" s="190" t="s">
        <v>124</v>
      </c>
      <c r="D276" s="190" t="s">
        <v>405</v>
      </c>
      <c r="E276" s="190">
        <v>0</v>
      </c>
      <c r="F276" s="190">
        <v>0</v>
      </c>
      <c r="G276" s="190">
        <v>0</v>
      </c>
      <c r="H276" s="190">
        <v>0</v>
      </c>
      <c r="I276" s="190">
        <v>1</v>
      </c>
      <c r="J276" s="190">
        <v>0</v>
      </c>
      <c r="K276" s="190">
        <v>0</v>
      </c>
      <c r="L276" s="190">
        <v>1</v>
      </c>
      <c r="M276" s="272">
        <f t="shared" si="12"/>
        <v>0</v>
      </c>
    </row>
    <row r="277" spans="1:13" x14ac:dyDescent="0.3">
      <c r="A277" s="240" t="str">
        <f t="shared" si="13"/>
        <v>02XF02</v>
      </c>
      <c r="B277" s="240">
        <f t="shared" si="14"/>
        <v>2</v>
      </c>
      <c r="C277" s="190" t="s">
        <v>124</v>
      </c>
      <c r="D277" s="190" t="s">
        <v>409</v>
      </c>
      <c r="E277" s="190">
        <v>1</v>
      </c>
      <c r="F277" s="190">
        <v>0</v>
      </c>
      <c r="G277" s="190">
        <v>0</v>
      </c>
      <c r="H277" s="190">
        <v>1</v>
      </c>
      <c r="I277" s="190">
        <v>0</v>
      </c>
      <c r="J277" s="190">
        <v>0</v>
      </c>
      <c r="K277" s="190">
        <v>0</v>
      </c>
      <c r="L277" s="190">
        <v>0</v>
      </c>
      <c r="M277" s="272">
        <f t="shared" si="12"/>
        <v>1</v>
      </c>
    </row>
    <row r="278" spans="1:13" x14ac:dyDescent="0.3">
      <c r="A278" s="240" t="str">
        <f t="shared" si="13"/>
        <v>02XF03</v>
      </c>
      <c r="B278" s="240">
        <f t="shared" si="14"/>
        <v>3</v>
      </c>
      <c r="C278" s="190" t="s">
        <v>124</v>
      </c>
      <c r="D278" s="190" t="s">
        <v>461</v>
      </c>
      <c r="E278" s="190">
        <v>0</v>
      </c>
      <c r="F278" s="190">
        <v>0</v>
      </c>
      <c r="G278" s="190">
        <v>0</v>
      </c>
      <c r="H278" s="190">
        <v>0</v>
      </c>
      <c r="I278" s="190">
        <v>1</v>
      </c>
      <c r="J278" s="190">
        <v>0</v>
      </c>
      <c r="K278" s="190">
        <v>0</v>
      </c>
      <c r="L278" s="190">
        <v>1</v>
      </c>
      <c r="M278" s="272">
        <f t="shared" si="12"/>
        <v>0</v>
      </c>
    </row>
    <row r="279" spans="1:13" x14ac:dyDescent="0.3">
      <c r="A279" s="240" t="str">
        <f t="shared" si="13"/>
        <v>02XM01</v>
      </c>
      <c r="B279" s="240">
        <f t="shared" si="14"/>
        <v>1</v>
      </c>
      <c r="C279" s="190" t="s">
        <v>294</v>
      </c>
      <c r="D279" s="190" t="s">
        <v>483</v>
      </c>
      <c r="E279" s="190">
        <v>1</v>
      </c>
      <c r="F279" s="190">
        <v>0</v>
      </c>
      <c r="G279" s="190">
        <v>0</v>
      </c>
      <c r="H279" s="190">
        <v>1</v>
      </c>
      <c r="I279" s="190">
        <v>1</v>
      </c>
      <c r="J279" s="190">
        <v>0</v>
      </c>
      <c r="K279" s="190">
        <v>0</v>
      </c>
      <c r="L279" s="190">
        <v>1</v>
      </c>
      <c r="M279" s="272">
        <f t="shared" si="12"/>
        <v>0</v>
      </c>
    </row>
    <row r="280" spans="1:13" x14ac:dyDescent="0.3">
      <c r="A280" s="240" t="str">
        <f t="shared" si="13"/>
        <v>02YJ01</v>
      </c>
      <c r="B280" s="240">
        <f t="shared" si="14"/>
        <v>1</v>
      </c>
      <c r="C280" s="190" t="s">
        <v>281</v>
      </c>
      <c r="D280" s="190" t="s">
        <v>479</v>
      </c>
      <c r="E280" s="190">
        <v>0</v>
      </c>
      <c r="F280" s="190">
        <v>0</v>
      </c>
      <c r="G280" s="190">
        <v>0</v>
      </c>
      <c r="H280" s="190">
        <v>0</v>
      </c>
      <c r="I280" s="190">
        <v>0</v>
      </c>
      <c r="J280" s="190">
        <v>1</v>
      </c>
      <c r="K280" s="190">
        <v>1</v>
      </c>
      <c r="L280" s="190">
        <v>2</v>
      </c>
      <c r="M280" s="272">
        <f t="shared" si="12"/>
        <v>0</v>
      </c>
    </row>
    <row r="281" spans="1:13" x14ac:dyDescent="0.3">
      <c r="A281" s="240" t="str">
        <f t="shared" si="13"/>
        <v>02YJ02</v>
      </c>
      <c r="B281" s="240">
        <f t="shared" si="14"/>
        <v>2</v>
      </c>
      <c r="C281" s="190" t="s">
        <v>281</v>
      </c>
      <c r="D281" s="190" t="s">
        <v>482</v>
      </c>
      <c r="E281" s="190">
        <v>0</v>
      </c>
      <c r="F281" s="190">
        <v>0</v>
      </c>
      <c r="G281" s="190">
        <v>1</v>
      </c>
      <c r="H281" s="190">
        <v>1</v>
      </c>
      <c r="I281" s="190">
        <v>0</v>
      </c>
      <c r="J281" s="190">
        <v>0</v>
      </c>
      <c r="K281" s="190">
        <v>0</v>
      </c>
      <c r="L281" s="190">
        <v>0</v>
      </c>
      <c r="M281" s="272">
        <f t="shared" si="12"/>
        <v>1</v>
      </c>
    </row>
    <row r="282" spans="1:13" x14ac:dyDescent="0.3">
      <c r="A282" s="240" t="str">
        <f t="shared" si="13"/>
        <v>02YL01</v>
      </c>
      <c r="B282" s="240">
        <f t="shared" si="14"/>
        <v>1</v>
      </c>
      <c r="C282" s="190" t="s">
        <v>399</v>
      </c>
      <c r="D282" s="190" t="s">
        <v>396</v>
      </c>
      <c r="E282" s="190">
        <v>3</v>
      </c>
      <c r="F282" s="190">
        <v>0</v>
      </c>
      <c r="G282" s="190">
        <v>0</v>
      </c>
      <c r="H282" s="190">
        <v>3</v>
      </c>
      <c r="I282" s="190">
        <v>2</v>
      </c>
      <c r="J282" s="190">
        <v>0</v>
      </c>
      <c r="K282" s="190">
        <v>0</v>
      </c>
      <c r="L282" s="190">
        <v>2</v>
      </c>
      <c r="M282" s="272">
        <f t="shared" si="12"/>
        <v>1</v>
      </c>
    </row>
    <row r="283" spans="1:13" x14ac:dyDescent="0.3">
      <c r="A283" s="240" t="str">
        <f t="shared" si="13"/>
        <v>02YL02</v>
      </c>
      <c r="B283" s="240">
        <f t="shared" si="14"/>
        <v>2</v>
      </c>
      <c r="C283" s="190" t="s">
        <v>399</v>
      </c>
      <c r="D283" s="190" t="s">
        <v>402</v>
      </c>
      <c r="E283" s="190">
        <v>3</v>
      </c>
      <c r="F283" s="190">
        <v>0</v>
      </c>
      <c r="G283" s="190">
        <v>0</v>
      </c>
      <c r="H283" s="190">
        <v>3</v>
      </c>
      <c r="I283" s="190">
        <v>3</v>
      </c>
      <c r="J283" s="190">
        <v>0</v>
      </c>
      <c r="K283" s="190">
        <v>0</v>
      </c>
      <c r="L283" s="190">
        <v>3</v>
      </c>
      <c r="M283" s="272">
        <f t="shared" si="12"/>
        <v>0</v>
      </c>
    </row>
    <row r="284" spans="1:13" x14ac:dyDescent="0.3">
      <c r="A284" s="240" t="str">
        <f t="shared" si="13"/>
        <v>02YL03</v>
      </c>
      <c r="B284" s="240">
        <f t="shared" si="14"/>
        <v>3</v>
      </c>
      <c r="C284" s="190" t="s">
        <v>399</v>
      </c>
      <c r="D284" s="190" t="s">
        <v>405</v>
      </c>
      <c r="E284" s="190">
        <v>0</v>
      </c>
      <c r="F284" s="190">
        <v>0</v>
      </c>
      <c r="G284" s="190">
        <v>0</v>
      </c>
      <c r="H284" s="190">
        <v>0</v>
      </c>
      <c r="I284" s="190">
        <v>1</v>
      </c>
      <c r="J284" s="190">
        <v>0</v>
      </c>
      <c r="K284" s="190">
        <v>0</v>
      </c>
      <c r="L284" s="190">
        <v>1</v>
      </c>
      <c r="M284" s="272">
        <f t="shared" si="12"/>
        <v>0</v>
      </c>
    </row>
    <row r="285" spans="1:13" x14ac:dyDescent="0.3">
      <c r="A285" s="240" t="str">
        <f t="shared" si="13"/>
        <v>02YL04</v>
      </c>
      <c r="B285" s="240">
        <f t="shared" si="14"/>
        <v>4</v>
      </c>
      <c r="C285" s="190" t="s">
        <v>399</v>
      </c>
      <c r="D285" s="190" t="s">
        <v>409</v>
      </c>
      <c r="E285" s="190">
        <v>5</v>
      </c>
      <c r="F285" s="190">
        <v>0</v>
      </c>
      <c r="G285" s="190">
        <v>0</v>
      </c>
      <c r="H285" s="190">
        <v>5</v>
      </c>
      <c r="I285" s="190">
        <v>6</v>
      </c>
      <c r="J285" s="190">
        <v>0</v>
      </c>
      <c r="K285" s="190">
        <v>0</v>
      </c>
      <c r="L285" s="190">
        <v>6</v>
      </c>
      <c r="M285" s="272">
        <f t="shared" si="12"/>
        <v>0</v>
      </c>
    </row>
    <row r="286" spans="1:13" x14ac:dyDescent="0.3">
      <c r="A286" s="240" t="str">
        <f t="shared" si="13"/>
        <v>02YL05</v>
      </c>
      <c r="B286" s="240">
        <f t="shared" si="14"/>
        <v>5</v>
      </c>
      <c r="C286" s="190" t="s">
        <v>399</v>
      </c>
      <c r="D286" s="190" t="s">
        <v>411</v>
      </c>
      <c r="E286" s="190">
        <v>1</v>
      </c>
      <c r="F286" s="190">
        <v>0</v>
      </c>
      <c r="G286" s="190">
        <v>0</v>
      </c>
      <c r="H286" s="190">
        <v>1</v>
      </c>
      <c r="I286" s="190">
        <v>0</v>
      </c>
      <c r="J286" s="190">
        <v>0</v>
      </c>
      <c r="K286" s="190">
        <v>0</v>
      </c>
      <c r="L286" s="190">
        <v>0</v>
      </c>
      <c r="M286" s="272">
        <f t="shared" si="12"/>
        <v>1</v>
      </c>
    </row>
    <row r="287" spans="1:13" x14ac:dyDescent="0.3">
      <c r="A287" s="240" t="str">
        <f t="shared" si="13"/>
        <v>02YL06</v>
      </c>
      <c r="B287" s="240">
        <f t="shared" si="14"/>
        <v>6</v>
      </c>
      <c r="C287" s="190" t="s">
        <v>399</v>
      </c>
      <c r="D287" s="190" t="s">
        <v>412</v>
      </c>
      <c r="E287" s="190">
        <v>0</v>
      </c>
      <c r="F287" s="190">
        <v>0</v>
      </c>
      <c r="G287" s="190">
        <v>0</v>
      </c>
      <c r="H287" s="190">
        <v>0</v>
      </c>
      <c r="I287" s="190">
        <v>0</v>
      </c>
      <c r="J287" s="190">
        <v>0</v>
      </c>
      <c r="K287" s="190">
        <v>0</v>
      </c>
      <c r="L287" s="190">
        <v>0</v>
      </c>
      <c r="M287" s="272">
        <f t="shared" si="12"/>
        <v>0</v>
      </c>
    </row>
    <row r="288" spans="1:13" x14ac:dyDescent="0.3">
      <c r="A288" s="240" t="str">
        <f t="shared" si="13"/>
        <v>02YL07</v>
      </c>
      <c r="B288" s="240">
        <f t="shared" si="14"/>
        <v>7</v>
      </c>
      <c r="C288" s="190" t="s">
        <v>399</v>
      </c>
      <c r="D288" s="190" t="s">
        <v>415</v>
      </c>
      <c r="E288" s="190">
        <v>1</v>
      </c>
      <c r="F288" s="190">
        <v>0</v>
      </c>
      <c r="G288" s="190">
        <v>0</v>
      </c>
      <c r="H288" s="190">
        <v>1</v>
      </c>
      <c r="I288" s="190">
        <v>0</v>
      </c>
      <c r="J288" s="190">
        <v>0</v>
      </c>
      <c r="K288" s="190">
        <v>0</v>
      </c>
      <c r="L288" s="190">
        <v>0</v>
      </c>
      <c r="M288" s="272">
        <f t="shared" si="12"/>
        <v>1</v>
      </c>
    </row>
    <row r="289" spans="1:13" x14ac:dyDescent="0.3">
      <c r="A289" s="240" t="str">
        <f t="shared" si="13"/>
        <v>02YL08</v>
      </c>
      <c r="B289" s="240">
        <f t="shared" si="14"/>
        <v>8</v>
      </c>
      <c r="C289" s="190" t="s">
        <v>399</v>
      </c>
      <c r="D289" s="190" t="s">
        <v>460</v>
      </c>
      <c r="E289" s="190">
        <v>0</v>
      </c>
      <c r="F289" s="190">
        <v>0</v>
      </c>
      <c r="G289" s="190">
        <v>0</v>
      </c>
      <c r="H289" s="190">
        <v>0</v>
      </c>
      <c r="I289" s="190">
        <v>1</v>
      </c>
      <c r="J289" s="190">
        <v>0</v>
      </c>
      <c r="K289" s="190">
        <v>0</v>
      </c>
      <c r="L289" s="190">
        <v>1</v>
      </c>
      <c r="M289" s="272">
        <f t="shared" si="12"/>
        <v>0</v>
      </c>
    </row>
    <row r="290" spans="1:13" x14ac:dyDescent="0.3">
      <c r="A290" s="240" t="str">
        <f t="shared" si="13"/>
        <v>02YM01</v>
      </c>
      <c r="B290" s="240">
        <f t="shared" si="14"/>
        <v>1</v>
      </c>
      <c r="C290" s="190" t="s">
        <v>400</v>
      </c>
      <c r="D290" s="190" t="s">
        <v>396</v>
      </c>
      <c r="E290" s="190">
        <v>4</v>
      </c>
      <c r="F290" s="190">
        <v>0</v>
      </c>
      <c r="G290" s="190">
        <v>0</v>
      </c>
      <c r="H290" s="190">
        <v>4</v>
      </c>
      <c r="I290" s="190">
        <v>2</v>
      </c>
      <c r="J290" s="190">
        <v>0</v>
      </c>
      <c r="K290" s="190">
        <v>0</v>
      </c>
      <c r="L290" s="190">
        <v>2</v>
      </c>
      <c r="M290" s="272">
        <f t="shared" si="12"/>
        <v>1</v>
      </c>
    </row>
    <row r="291" spans="1:13" x14ac:dyDescent="0.3">
      <c r="A291" s="240" t="str">
        <f t="shared" si="13"/>
        <v>02YM02</v>
      </c>
      <c r="B291" s="240">
        <f t="shared" si="14"/>
        <v>2</v>
      </c>
      <c r="C291" s="190" t="s">
        <v>400</v>
      </c>
      <c r="D291" s="190" t="s">
        <v>402</v>
      </c>
      <c r="E291" s="190">
        <v>4</v>
      </c>
      <c r="F291" s="190">
        <v>0</v>
      </c>
      <c r="G291" s="190">
        <v>0</v>
      </c>
      <c r="H291" s="190">
        <v>4</v>
      </c>
      <c r="I291" s="190">
        <v>3</v>
      </c>
      <c r="J291" s="190">
        <v>0</v>
      </c>
      <c r="K291" s="190">
        <v>0</v>
      </c>
      <c r="L291" s="190">
        <v>3</v>
      </c>
      <c r="M291" s="272">
        <f t="shared" si="12"/>
        <v>1</v>
      </c>
    </row>
    <row r="292" spans="1:13" x14ac:dyDescent="0.3">
      <c r="A292" s="240" t="str">
        <f t="shared" si="13"/>
        <v>02YM03</v>
      </c>
      <c r="B292" s="240">
        <f t="shared" si="14"/>
        <v>3</v>
      </c>
      <c r="C292" s="190" t="s">
        <v>400</v>
      </c>
      <c r="D292" s="190" t="s">
        <v>412</v>
      </c>
      <c r="E292" s="190">
        <v>1</v>
      </c>
      <c r="F292" s="190">
        <v>0</v>
      </c>
      <c r="G292" s="190">
        <v>0</v>
      </c>
      <c r="H292" s="190">
        <v>1</v>
      </c>
      <c r="I292" s="190">
        <v>0</v>
      </c>
      <c r="J292" s="190">
        <v>0</v>
      </c>
      <c r="K292" s="190">
        <v>0</v>
      </c>
      <c r="L292" s="190">
        <v>0</v>
      </c>
      <c r="M292" s="272">
        <f t="shared" si="12"/>
        <v>1</v>
      </c>
    </row>
    <row r="293" spans="1:13" x14ac:dyDescent="0.3">
      <c r="A293" s="240" t="str">
        <f t="shared" si="13"/>
        <v>02YM04</v>
      </c>
      <c r="B293" s="240">
        <f t="shared" si="14"/>
        <v>4</v>
      </c>
      <c r="C293" s="190" t="s">
        <v>400</v>
      </c>
      <c r="D293" s="190" t="s">
        <v>415</v>
      </c>
      <c r="E293" s="190">
        <v>0</v>
      </c>
      <c r="F293" s="190">
        <v>0</v>
      </c>
      <c r="G293" s="190">
        <v>0</v>
      </c>
      <c r="H293" s="190">
        <v>0</v>
      </c>
      <c r="I293" s="190">
        <v>0</v>
      </c>
      <c r="J293" s="190">
        <v>0</v>
      </c>
      <c r="K293" s="190">
        <v>0</v>
      </c>
      <c r="L293" s="190">
        <v>0</v>
      </c>
      <c r="M293" s="272">
        <f t="shared" si="12"/>
        <v>0</v>
      </c>
    </row>
    <row r="294" spans="1:13" x14ac:dyDescent="0.3">
      <c r="A294" s="240" t="str">
        <f t="shared" si="13"/>
        <v>02YM05</v>
      </c>
      <c r="B294" s="240">
        <f t="shared" si="14"/>
        <v>5</v>
      </c>
      <c r="C294" s="190" t="s">
        <v>400</v>
      </c>
      <c r="D294" s="190" t="s">
        <v>509</v>
      </c>
      <c r="E294" s="190">
        <v>0</v>
      </c>
      <c r="F294" s="190">
        <v>0</v>
      </c>
      <c r="G294" s="190">
        <v>0</v>
      </c>
      <c r="H294" s="190">
        <v>0</v>
      </c>
      <c r="I294" s="190">
        <v>0</v>
      </c>
      <c r="J294" s="190">
        <v>0</v>
      </c>
      <c r="K294" s="190">
        <v>0</v>
      </c>
      <c r="L294" s="190">
        <v>0</v>
      </c>
      <c r="M294" s="272">
        <f t="shared" si="12"/>
        <v>0</v>
      </c>
    </row>
    <row r="295" spans="1:13" x14ac:dyDescent="0.3">
      <c r="A295" s="240" t="str">
        <f t="shared" si="13"/>
        <v>02YN01</v>
      </c>
      <c r="B295" s="240">
        <f t="shared" si="14"/>
        <v>1</v>
      </c>
      <c r="C295" s="190" t="s">
        <v>125</v>
      </c>
      <c r="D295" s="190" t="s">
        <v>412</v>
      </c>
      <c r="E295" s="190">
        <v>0</v>
      </c>
      <c r="F295" s="190">
        <v>0</v>
      </c>
      <c r="G295" s="190">
        <v>0</v>
      </c>
      <c r="H295" s="190">
        <v>0</v>
      </c>
      <c r="I295" s="190">
        <v>1</v>
      </c>
      <c r="J295" s="190">
        <v>0</v>
      </c>
      <c r="K295" s="190">
        <v>0</v>
      </c>
      <c r="L295" s="190">
        <v>1</v>
      </c>
      <c r="M295" s="272">
        <f t="shared" si="12"/>
        <v>0</v>
      </c>
    </row>
    <row r="296" spans="1:13" x14ac:dyDescent="0.3">
      <c r="A296" s="240" t="str">
        <f t="shared" si="13"/>
        <v>02YN02</v>
      </c>
      <c r="B296" s="240">
        <f t="shared" si="14"/>
        <v>2</v>
      </c>
      <c r="C296" s="190" t="s">
        <v>125</v>
      </c>
      <c r="D296" s="190" t="s">
        <v>413</v>
      </c>
      <c r="E296" s="190">
        <v>0</v>
      </c>
      <c r="F296" s="190">
        <v>0</v>
      </c>
      <c r="G296" s="190">
        <v>0</v>
      </c>
      <c r="H296" s="190">
        <v>0</v>
      </c>
      <c r="I296" s="190">
        <v>1</v>
      </c>
      <c r="J296" s="190">
        <v>0</v>
      </c>
      <c r="K296" s="190">
        <v>0</v>
      </c>
      <c r="L296" s="190">
        <v>1</v>
      </c>
      <c r="M296" s="272">
        <f t="shared" si="12"/>
        <v>0</v>
      </c>
    </row>
    <row r="297" spans="1:13" x14ac:dyDescent="0.3">
      <c r="A297" s="240" t="str">
        <f t="shared" si="13"/>
        <v>02YN03</v>
      </c>
      <c r="B297" s="240">
        <f t="shared" si="14"/>
        <v>3</v>
      </c>
      <c r="C297" s="190" t="s">
        <v>125</v>
      </c>
      <c r="D297" s="190" t="s">
        <v>415</v>
      </c>
      <c r="E297" s="190">
        <v>4</v>
      </c>
      <c r="F297" s="190">
        <v>0</v>
      </c>
      <c r="G297" s="190">
        <v>0</v>
      </c>
      <c r="H297" s="190">
        <v>4</v>
      </c>
      <c r="I297" s="190">
        <v>1</v>
      </c>
      <c r="J297" s="190">
        <v>0</v>
      </c>
      <c r="K297" s="190">
        <v>0</v>
      </c>
      <c r="L297" s="190">
        <v>1</v>
      </c>
      <c r="M297" s="272">
        <f t="shared" si="12"/>
        <v>1</v>
      </c>
    </row>
    <row r="298" spans="1:13" x14ac:dyDescent="0.3">
      <c r="A298" s="240" t="str">
        <f t="shared" si="13"/>
        <v>02YN04</v>
      </c>
      <c r="B298" s="240">
        <f t="shared" si="14"/>
        <v>4</v>
      </c>
      <c r="C298" s="190" t="s">
        <v>125</v>
      </c>
      <c r="D298" s="190" t="s">
        <v>417</v>
      </c>
      <c r="E298" s="190">
        <v>1</v>
      </c>
      <c r="F298" s="190">
        <v>0</v>
      </c>
      <c r="G298" s="190">
        <v>0</v>
      </c>
      <c r="H298" s="190">
        <v>1</v>
      </c>
      <c r="I298" s="190">
        <v>0</v>
      </c>
      <c r="J298" s="190">
        <v>0</v>
      </c>
      <c r="K298" s="190">
        <v>0</v>
      </c>
      <c r="L298" s="190">
        <v>0</v>
      </c>
      <c r="M298" s="272">
        <f t="shared" si="12"/>
        <v>1</v>
      </c>
    </row>
    <row r="299" spans="1:13" x14ac:dyDescent="0.3">
      <c r="A299" s="240" t="str">
        <f t="shared" si="13"/>
        <v>02YN05</v>
      </c>
      <c r="B299" s="240">
        <f t="shared" si="14"/>
        <v>5</v>
      </c>
      <c r="C299" s="190" t="s">
        <v>125</v>
      </c>
      <c r="D299" s="190" t="s">
        <v>422</v>
      </c>
      <c r="E299" s="190">
        <v>2</v>
      </c>
      <c r="F299" s="190">
        <v>0</v>
      </c>
      <c r="G299" s="190">
        <v>0</v>
      </c>
      <c r="H299" s="190">
        <v>2</v>
      </c>
      <c r="I299" s="190">
        <v>0</v>
      </c>
      <c r="J299" s="190">
        <v>0</v>
      </c>
      <c r="K299" s="190">
        <v>0</v>
      </c>
      <c r="L299" s="190">
        <v>0</v>
      </c>
      <c r="M299" s="272">
        <f t="shared" si="12"/>
        <v>1</v>
      </c>
    </row>
    <row r="300" spans="1:13" x14ac:dyDescent="0.3">
      <c r="A300" s="240" t="str">
        <f t="shared" si="13"/>
        <v>02YN06</v>
      </c>
      <c r="B300" s="240">
        <f t="shared" si="14"/>
        <v>6</v>
      </c>
      <c r="C300" s="190" t="s">
        <v>125</v>
      </c>
      <c r="D300" s="190" t="s">
        <v>423</v>
      </c>
      <c r="E300" s="190">
        <v>25</v>
      </c>
      <c r="F300" s="190">
        <v>0</v>
      </c>
      <c r="G300" s="190">
        <v>0</v>
      </c>
      <c r="H300" s="190">
        <v>25</v>
      </c>
      <c r="I300" s="190">
        <v>7</v>
      </c>
      <c r="J300" s="190">
        <v>0</v>
      </c>
      <c r="K300" s="190">
        <v>0</v>
      </c>
      <c r="L300" s="190">
        <v>7</v>
      </c>
      <c r="M300" s="272">
        <f t="shared" si="12"/>
        <v>1</v>
      </c>
    </row>
    <row r="301" spans="1:13" x14ac:dyDescent="0.3">
      <c r="A301" s="240" t="str">
        <f t="shared" si="13"/>
        <v>02YN07</v>
      </c>
      <c r="B301" s="240">
        <f t="shared" si="14"/>
        <v>7</v>
      </c>
      <c r="C301" s="190" t="s">
        <v>125</v>
      </c>
      <c r="D301" s="190" t="s">
        <v>425</v>
      </c>
      <c r="E301" s="190">
        <v>6</v>
      </c>
      <c r="F301" s="190">
        <v>0</v>
      </c>
      <c r="G301" s="190">
        <v>0</v>
      </c>
      <c r="H301" s="190">
        <v>6</v>
      </c>
      <c r="I301" s="190">
        <v>3</v>
      </c>
      <c r="J301" s="190">
        <v>0</v>
      </c>
      <c r="K301" s="190">
        <v>0</v>
      </c>
      <c r="L301" s="190">
        <v>3</v>
      </c>
      <c r="M301" s="272">
        <f t="shared" si="12"/>
        <v>1</v>
      </c>
    </row>
    <row r="302" spans="1:13" x14ac:dyDescent="0.3">
      <c r="A302" s="240" t="str">
        <f t="shared" si="13"/>
        <v>02YN08</v>
      </c>
      <c r="B302" s="240">
        <f t="shared" si="14"/>
        <v>8</v>
      </c>
      <c r="C302" s="190" t="s">
        <v>125</v>
      </c>
      <c r="D302" s="190" t="s">
        <v>440</v>
      </c>
      <c r="E302" s="190">
        <v>0</v>
      </c>
      <c r="F302" s="190">
        <v>0</v>
      </c>
      <c r="G302" s="190">
        <v>0</v>
      </c>
      <c r="H302" s="190">
        <v>0</v>
      </c>
      <c r="I302" s="190">
        <v>0</v>
      </c>
      <c r="J302" s="190">
        <v>0</v>
      </c>
      <c r="K302" s="190">
        <v>0</v>
      </c>
      <c r="L302" s="190">
        <v>0</v>
      </c>
      <c r="M302" s="272">
        <f t="shared" si="12"/>
        <v>0</v>
      </c>
    </row>
    <row r="303" spans="1:13" x14ac:dyDescent="0.3">
      <c r="A303" s="240" t="str">
        <f t="shared" si="13"/>
        <v>02YN09</v>
      </c>
      <c r="B303" s="240">
        <f t="shared" si="14"/>
        <v>9</v>
      </c>
      <c r="C303" s="190" t="s">
        <v>125</v>
      </c>
      <c r="D303" s="190" t="s">
        <v>447</v>
      </c>
      <c r="E303" s="190">
        <v>1</v>
      </c>
      <c r="F303" s="190">
        <v>0</v>
      </c>
      <c r="G303" s="190">
        <v>0</v>
      </c>
      <c r="H303" s="190">
        <v>1</v>
      </c>
      <c r="I303" s="190">
        <v>0</v>
      </c>
      <c r="J303" s="190">
        <v>0</v>
      </c>
      <c r="K303" s="190">
        <v>0</v>
      </c>
      <c r="L303" s="190">
        <v>0</v>
      </c>
      <c r="M303" s="272">
        <f t="shared" si="12"/>
        <v>1</v>
      </c>
    </row>
    <row r="304" spans="1:13" x14ac:dyDescent="0.3">
      <c r="A304" s="240" t="str">
        <f t="shared" si="13"/>
        <v>02YP01</v>
      </c>
      <c r="B304" s="240">
        <f t="shared" si="14"/>
        <v>1</v>
      </c>
      <c r="C304" s="190" t="s">
        <v>225</v>
      </c>
      <c r="D304" s="190" t="s">
        <v>426</v>
      </c>
      <c r="E304" s="190">
        <v>1</v>
      </c>
      <c r="F304" s="190">
        <v>0</v>
      </c>
      <c r="G304" s="190">
        <v>0</v>
      </c>
      <c r="H304" s="190">
        <v>1</v>
      </c>
      <c r="I304" s="190">
        <v>0</v>
      </c>
      <c r="J304" s="190">
        <v>0</v>
      </c>
      <c r="K304" s="190">
        <v>0</v>
      </c>
      <c r="L304" s="190">
        <v>0</v>
      </c>
      <c r="M304" s="272">
        <f t="shared" si="12"/>
        <v>1</v>
      </c>
    </row>
    <row r="305" spans="1:13" x14ac:dyDescent="0.3">
      <c r="A305" s="240" t="str">
        <f t="shared" si="13"/>
        <v>02YP02</v>
      </c>
      <c r="B305" s="240">
        <f t="shared" si="14"/>
        <v>2</v>
      </c>
      <c r="C305" s="190" t="s">
        <v>225</v>
      </c>
      <c r="D305" s="190" t="s">
        <v>453</v>
      </c>
      <c r="E305" s="190">
        <v>1</v>
      </c>
      <c r="F305" s="190">
        <v>0</v>
      </c>
      <c r="G305" s="190">
        <v>0</v>
      </c>
      <c r="H305" s="190">
        <v>1</v>
      </c>
      <c r="I305" s="190">
        <v>0</v>
      </c>
      <c r="J305" s="190">
        <v>0</v>
      </c>
      <c r="K305" s="190">
        <v>0</v>
      </c>
      <c r="L305" s="190">
        <v>0</v>
      </c>
      <c r="M305" s="272">
        <f t="shared" si="12"/>
        <v>1</v>
      </c>
    </row>
    <row r="306" spans="1:13" x14ac:dyDescent="0.3">
      <c r="A306" s="240" t="str">
        <f t="shared" si="13"/>
        <v>02YP03</v>
      </c>
      <c r="B306" s="240">
        <f t="shared" si="14"/>
        <v>3</v>
      </c>
      <c r="C306" s="190" t="s">
        <v>225</v>
      </c>
      <c r="D306" s="190" t="s">
        <v>454</v>
      </c>
      <c r="E306" s="190">
        <v>1</v>
      </c>
      <c r="F306" s="190">
        <v>0</v>
      </c>
      <c r="G306" s="190">
        <v>0</v>
      </c>
      <c r="H306" s="190">
        <v>1</v>
      </c>
      <c r="I306" s="190">
        <v>0</v>
      </c>
      <c r="J306" s="190">
        <v>0</v>
      </c>
      <c r="K306" s="190">
        <v>0</v>
      </c>
      <c r="L306" s="190">
        <v>0</v>
      </c>
      <c r="M306" s="272">
        <f t="shared" si="12"/>
        <v>1</v>
      </c>
    </row>
    <row r="307" spans="1:13" x14ac:dyDescent="0.3">
      <c r="A307" s="240" t="str">
        <f t="shared" si="13"/>
        <v>02YP04</v>
      </c>
      <c r="B307" s="240">
        <f t="shared" si="14"/>
        <v>4</v>
      </c>
      <c r="C307" s="190" t="s">
        <v>225</v>
      </c>
      <c r="D307" s="190" t="s">
        <v>456</v>
      </c>
      <c r="E307" s="190">
        <v>1</v>
      </c>
      <c r="F307" s="190">
        <v>0</v>
      </c>
      <c r="G307" s="190">
        <v>0</v>
      </c>
      <c r="H307" s="190">
        <v>1</v>
      </c>
      <c r="I307" s="190">
        <v>0</v>
      </c>
      <c r="J307" s="190">
        <v>0</v>
      </c>
      <c r="K307" s="190">
        <v>0</v>
      </c>
      <c r="L307" s="190">
        <v>0</v>
      </c>
      <c r="M307" s="272">
        <f t="shared" si="12"/>
        <v>1</v>
      </c>
    </row>
    <row r="308" spans="1:13" x14ac:dyDescent="0.3">
      <c r="A308" s="240" t="str">
        <f t="shared" si="13"/>
        <v>02YP05</v>
      </c>
      <c r="B308" s="240">
        <f t="shared" si="14"/>
        <v>5</v>
      </c>
      <c r="C308" s="190" t="s">
        <v>225</v>
      </c>
      <c r="D308" s="190" t="s">
        <v>458</v>
      </c>
      <c r="E308" s="190">
        <v>1</v>
      </c>
      <c r="F308" s="190">
        <v>0</v>
      </c>
      <c r="G308" s="190">
        <v>0</v>
      </c>
      <c r="H308" s="190">
        <v>1</v>
      </c>
      <c r="I308" s="190">
        <v>0</v>
      </c>
      <c r="J308" s="190">
        <v>0</v>
      </c>
      <c r="K308" s="190">
        <v>1</v>
      </c>
      <c r="L308" s="190">
        <v>1</v>
      </c>
      <c r="M308" s="272">
        <f t="shared" si="12"/>
        <v>0</v>
      </c>
    </row>
    <row r="309" spans="1:13" x14ac:dyDescent="0.3">
      <c r="A309" s="240" t="str">
        <f t="shared" si="13"/>
        <v>02YP06</v>
      </c>
      <c r="B309" s="240">
        <f t="shared" si="14"/>
        <v>6</v>
      </c>
      <c r="C309" s="190" t="s">
        <v>225</v>
      </c>
      <c r="D309" s="190" t="s">
        <v>470</v>
      </c>
      <c r="E309" s="190">
        <v>1</v>
      </c>
      <c r="F309" s="190">
        <v>0</v>
      </c>
      <c r="G309" s="190">
        <v>0</v>
      </c>
      <c r="H309" s="190">
        <v>1</v>
      </c>
      <c r="I309" s="190">
        <v>0</v>
      </c>
      <c r="J309" s="190">
        <v>0</v>
      </c>
      <c r="K309" s="190">
        <v>0</v>
      </c>
      <c r="L309" s="190">
        <v>0</v>
      </c>
      <c r="M309" s="272">
        <f t="shared" si="12"/>
        <v>1</v>
      </c>
    </row>
    <row r="310" spans="1:13" x14ac:dyDescent="0.3">
      <c r="A310" s="240" t="str">
        <f t="shared" si="13"/>
        <v>02YP07</v>
      </c>
      <c r="B310" s="240">
        <f t="shared" si="14"/>
        <v>7</v>
      </c>
      <c r="C310" s="190" t="s">
        <v>225</v>
      </c>
      <c r="D310" s="190" t="s">
        <v>472</v>
      </c>
      <c r="E310" s="190">
        <v>5</v>
      </c>
      <c r="F310" s="190">
        <v>0</v>
      </c>
      <c r="G310" s="190">
        <v>0</v>
      </c>
      <c r="H310" s="190">
        <v>5</v>
      </c>
      <c r="I310" s="190">
        <v>3</v>
      </c>
      <c r="J310" s="190">
        <v>0</v>
      </c>
      <c r="K310" s="190">
        <v>0</v>
      </c>
      <c r="L310" s="190">
        <v>3</v>
      </c>
      <c r="M310" s="272">
        <f t="shared" si="12"/>
        <v>1</v>
      </c>
    </row>
    <row r="311" spans="1:13" x14ac:dyDescent="0.3">
      <c r="A311" s="240" t="str">
        <f t="shared" si="13"/>
        <v>02YP08</v>
      </c>
      <c r="B311" s="240">
        <f t="shared" si="14"/>
        <v>8</v>
      </c>
      <c r="C311" s="190" t="s">
        <v>225</v>
      </c>
      <c r="D311" s="190" t="s">
        <v>474</v>
      </c>
      <c r="E311" s="190">
        <v>0</v>
      </c>
      <c r="F311" s="190">
        <v>0</v>
      </c>
      <c r="G311" s="190">
        <v>0</v>
      </c>
      <c r="H311" s="190">
        <v>0</v>
      </c>
      <c r="I311" s="190">
        <v>1</v>
      </c>
      <c r="J311" s="190">
        <v>0</v>
      </c>
      <c r="K311" s="190">
        <v>0</v>
      </c>
      <c r="L311" s="190">
        <v>1</v>
      </c>
      <c r="M311" s="272">
        <f t="shared" si="12"/>
        <v>0</v>
      </c>
    </row>
    <row r="312" spans="1:13" x14ac:dyDescent="0.3">
      <c r="A312" s="240" t="str">
        <f t="shared" si="13"/>
        <v>02YT01</v>
      </c>
      <c r="B312" s="240">
        <f t="shared" si="14"/>
        <v>1</v>
      </c>
      <c r="C312" s="190" t="s">
        <v>218</v>
      </c>
      <c r="D312" s="190" t="s">
        <v>411</v>
      </c>
      <c r="E312" s="190">
        <v>0</v>
      </c>
      <c r="F312" s="190">
        <v>0</v>
      </c>
      <c r="G312" s="190">
        <v>0</v>
      </c>
      <c r="H312" s="190">
        <v>0</v>
      </c>
      <c r="I312" s="190">
        <v>0</v>
      </c>
      <c r="J312" s="190">
        <v>0</v>
      </c>
      <c r="K312" s="190">
        <v>0</v>
      </c>
      <c r="L312" s="190">
        <v>0</v>
      </c>
      <c r="M312" s="272">
        <f t="shared" si="12"/>
        <v>0</v>
      </c>
    </row>
    <row r="313" spans="1:13" x14ac:dyDescent="0.3">
      <c r="A313" s="240" t="str">
        <f t="shared" si="13"/>
        <v>02YT02</v>
      </c>
      <c r="B313" s="240">
        <f t="shared" si="14"/>
        <v>2</v>
      </c>
      <c r="C313" s="190" t="s">
        <v>218</v>
      </c>
      <c r="D313" s="190" t="s">
        <v>453</v>
      </c>
      <c r="E313" s="190">
        <v>1</v>
      </c>
      <c r="F313" s="190">
        <v>0</v>
      </c>
      <c r="G313" s="190">
        <v>0</v>
      </c>
      <c r="H313" s="190">
        <v>1</v>
      </c>
      <c r="I313" s="190">
        <v>0</v>
      </c>
      <c r="J313" s="190">
        <v>0</v>
      </c>
      <c r="K313" s="190">
        <v>0</v>
      </c>
      <c r="L313" s="190">
        <v>0</v>
      </c>
      <c r="M313" s="272">
        <f t="shared" si="12"/>
        <v>1</v>
      </c>
    </row>
    <row r="314" spans="1:13" x14ac:dyDescent="0.3">
      <c r="A314" s="240" t="str">
        <f t="shared" si="13"/>
        <v>02YT03</v>
      </c>
      <c r="B314" s="240">
        <f t="shared" si="14"/>
        <v>3</v>
      </c>
      <c r="C314" s="190" t="s">
        <v>218</v>
      </c>
      <c r="D314" s="190" t="s">
        <v>454</v>
      </c>
      <c r="E314" s="190">
        <v>2</v>
      </c>
      <c r="F314" s="190">
        <v>1</v>
      </c>
      <c r="G314" s="190">
        <v>0</v>
      </c>
      <c r="H314" s="190">
        <v>3</v>
      </c>
      <c r="I314" s="190">
        <v>1</v>
      </c>
      <c r="J314" s="190">
        <v>0</v>
      </c>
      <c r="K314" s="190">
        <v>0</v>
      </c>
      <c r="L314" s="190">
        <v>1</v>
      </c>
      <c r="M314" s="272">
        <f t="shared" si="12"/>
        <v>1</v>
      </c>
    </row>
    <row r="315" spans="1:13" x14ac:dyDescent="0.3">
      <c r="A315" s="240" t="str">
        <f t="shared" si="13"/>
        <v>02YT04</v>
      </c>
      <c r="B315" s="240">
        <f t="shared" si="14"/>
        <v>4</v>
      </c>
      <c r="C315" s="190" t="s">
        <v>218</v>
      </c>
      <c r="D315" s="190" t="s">
        <v>458</v>
      </c>
      <c r="E315" s="190">
        <v>0</v>
      </c>
      <c r="F315" s="190">
        <v>0</v>
      </c>
      <c r="G315" s="190">
        <v>1</v>
      </c>
      <c r="H315" s="190">
        <v>1</v>
      </c>
      <c r="I315" s="190">
        <v>0</v>
      </c>
      <c r="J315" s="190">
        <v>0</v>
      </c>
      <c r="K315" s="190">
        <v>0</v>
      </c>
      <c r="L315" s="190">
        <v>0</v>
      </c>
      <c r="M315" s="272">
        <f t="shared" si="12"/>
        <v>1</v>
      </c>
    </row>
    <row r="316" spans="1:13" x14ac:dyDescent="0.3">
      <c r="A316" s="240" t="str">
        <f t="shared" si="13"/>
        <v>02YT05</v>
      </c>
      <c r="B316" s="240">
        <f t="shared" si="14"/>
        <v>5</v>
      </c>
      <c r="C316" s="190" t="s">
        <v>218</v>
      </c>
      <c r="D316" s="190" t="s">
        <v>459</v>
      </c>
      <c r="E316" s="190">
        <v>3</v>
      </c>
      <c r="F316" s="190">
        <v>0</v>
      </c>
      <c r="G316" s="190">
        <v>0</v>
      </c>
      <c r="H316" s="190">
        <v>3</v>
      </c>
      <c r="I316" s="190">
        <v>0</v>
      </c>
      <c r="J316" s="190">
        <v>0</v>
      </c>
      <c r="K316" s="190">
        <v>0</v>
      </c>
      <c r="L316" s="190">
        <v>0</v>
      </c>
      <c r="M316" s="272">
        <f t="shared" si="12"/>
        <v>1</v>
      </c>
    </row>
    <row r="317" spans="1:13" x14ac:dyDescent="0.3">
      <c r="A317" s="240" t="str">
        <f t="shared" si="13"/>
        <v>02YT06</v>
      </c>
      <c r="B317" s="240">
        <f t="shared" si="14"/>
        <v>6</v>
      </c>
      <c r="C317" s="190" t="s">
        <v>218</v>
      </c>
      <c r="D317" s="190" t="s">
        <v>488</v>
      </c>
      <c r="E317" s="190">
        <v>1</v>
      </c>
      <c r="F317" s="190">
        <v>0</v>
      </c>
      <c r="G317" s="190">
        <v>0</v>
      </c>
      <c r="H317" s="190">
        <v>1</v>
      </c>
      <c r="I317" s="190">
        <v>0</v>
      </c>
      <c r="J317" s="190">
        <v>1</v>
      </c>
      <c r="K317" s="190">
        <v>0</v>
      </c>
      <c r="L317" s="190">
        <v>1</v>
      </c>
      <c r="M317" s="272">
        <f t="shared" si="12"/>
        <v>0</v>
      </c>
    </row>
    <row r="318" spans="1:13" x14ac:dyDescent="0.3">
      <c r="A318" s="240" t="str">
        <f t="shared" si="13"/>
        <v>02YU01</v>
      </c>
      <c r="B318" s="240">
        <f t="shared" si="14"/>
        <v>1</v>
      </c>
      <c r="C318" s="190" t="s">
        <v>410</v>
      </c>
      <c r="D318" s="190" t="s">
        <v>415</v>
      </c>
      <c r="E318" s="190">
        <v>0</v>
      </c>
      <c r="F318" s="190">
        <v>0</v>
      </c>
      <c r="G318" s="190">
        <v>0</v>
      </c>
      <c r="H318" s="190">
        <v>0</v>
      </c>
      <c r="I318" s="190">
        <v>0</v>
      </c>
      <c r="J318" s="190">
        <v>0</v>
      </c>
      <c r="K318" s="190">
        <v>0</v>
      </c>
      <c r="L318" s="190">
        <v>0</v>
      </c>
      <c r="M318" s="272">
        <f t="shared" si="12"/>
        <v>0</v>
      </c>
    </row>
    <row r="319" spans="1:13" x14ac:dyDescent="0.3">
      <c r="A319" s="240" t="str">
        <f t="shared" si="13"/>
        <v>02YU02</v>
      </c>
      <c r="B319" s="240">
        <f t="shared" si="14"/>
        <v>2</v>
      </c>
      <c r="C319" s="190" t="s">
        <v>410</v>
      </c>
      <c r="D319" s="190" t="s">
        <v>423</v>
      </c>
      <c r="E319" s="190">
        <v>0</v>
      </c>
      <c r="F319" s="190">
        <v>0</v>
      </c>
      <c r="G319" s="190">
        <v>0</v>
      </c>
      <c r="H319" s="190">
        <v>0</v>
      </c>
      <c r="I319" s="190">
        <v>1</v>
      </c>
      <c r="J319" s="190">
        <v>0</v>
      </c>
      <c r="K319" s="190">
        <v>0</v>
      </c>
      <c r="L319" s="190">
        <v>1</v>
      </c>
      <c r="M319" s="272">
        <f t="shared" si="12"/>
        <v>0</v>
      </c>
    </row>
    <row r="320" spans="1:13" x14ac:dyDescent="0.3">
      <c r="A320" s="240" t="str">
        <f t="shared" si="13"/>
        <v>02YU03</v>
      </c>
      <c r="B320" s="240">
        <f t="shared" si="14"/>
        <v>3</v>
      </c>
      <c r="C320" s="190" t="s">
        <v>410</v>
      </c>
      <c r="D320" s="190" t="s">
        <v>426</v>
      </c>
      <c r="E320" s="190">
        <v>0</v>
      </c>
      <c r="F320" s="190">
        <v>0</v>
      </c>
      <c r="G320" s="190">
        <v>0</v>
      </c>
      <c r="H320" s="190">
        <v>0</v>
      </c>
      <c r="I320" s="190">
        <v>1</v>
      </c>
      <c r="J320" s="190">
        <v>0</v>
      </c>
      <c r="K320" s="190">
        <v>0</v>
      </c>
      <c r="L320" s="190">
        <v>1</v>
      </c>
      <c r="M320" s="272">
        <f t="shared" si="12"/>
        <v>0</v>
      </c>
    </row>
    <row r="321" spans="1:13" x14ac:dyDescent="0.3">
      <c r="A321" s="240" t="str">
        <f t="shared" si="13"/>
        <v>02YU04</v>
      </c>
      <c r="B321" s="240">
        <f t="shared" si="14"/>
        <v>4</v>
      </c>
      <c r="C321" s="190" t="s">
        <v>410</v>
      </c>
      <c r="D321" s="190" t="s">
        <v>458</v>
      </c>
      <c r="E321" s="190">
        <v>1</v>
      </c>
      <c r="F321" s="190">
        <v>0</v>
      </c>
      <c r="G321" s="190">
        <v>0</v>
      </c>
      <c r="H321" s="190">
        <v>1</v>
      </c>
      <c r="I321" s="190">
        <v>0</v>
      </c>
      <c r="J321" s="190">
        <v>0</v>
      </c>
      <c r="K321" s="190">
        <v>0</v>
      </c>
      <c r="L321" s="190">
        <v>0</v>
      </c>
      <c r="M321" s="272">
        <f t="shared" si="12"/>
        <v>1</v>
      </c>
    </row>
    <row r="322" spans="1:13" x14ac:dyDescent="0.3">
      <c r="A322" s="240" t="str">
        <f t="shared" si="13"/>
        <v>02YU05</v>
      </c>
      <c r="B322" s="240">
        <f t="shared" si="14"/>
        <v>5</v>
      </c>
      <c r="C322" s="190" t="s">
        <v>410</v>
      </c>
      <c r="D322" s="190" t="s">
        <v>471</v>
      </c>
      <c r="E322" s="190">
        <v>0</v>
      </c>
      <c r="F322" s="190">
        <v>0</v>
      </c>
      <c r="G322" s="190">
        <v>0</v>
      </c>
      <c r="H322" s="190">
        <v>0</v>
      </c>
      <c r="I322" s="190">
        <v>1</v>
      </c>
      <c r="J322" s="190">
        <v>0</v>
      </c>
      <c r="K322" s="190">
        <v>0</v>
      </c>
      <c r="L322" s="190">
        <v>1</v>
      </c>
      <c r="M322" s="272">
        <f t="shared" si="12"/>
        <v>0</v>
      </c>
    </row>
    <row r="323" spans="1:13" x14ac:dyDescent="0.3">
      <c r="A323" s="240" t="str">
        <f t="shared" si="13"/>
        <v>02YU06</v>
      </c>
      <c r="B323" s="240">
        <f t="shared" si="14"/>
        <v>6</v>
      </c>
      <c r="C323" s="190" t="s">
        <v>410</v>
      </c>
      <c r="D323" s="190" t="s">
        <v>479</v>
      </c>
      <c r="E323" s="190">
        <v>0</v>
      </c>
      <c r="F323" s="190">
        <v>0</v>
      </c>
      <c r="G323" s="190">
        <v>0</v>
      </c>
      <c r="H323" s="190">
        <v>0</v>
      </c>
      <c r="I323" s="190">
        <v>1</v>
      </c>
      <c r="J323" s="190">
        <v>0</v>
      </c>
      <c r="K323" s="190">
        <v>0</v>
      </c>
      <c r="L323" s="190">
        <v>1</v>
      </c>
      <c r="M323" s="272">
        <f t="shared" si="12"/>
        <v>0</v>
      </c>
    </row>
    <row r="324" spans="1:13" x14ac:dyDescent="0.3">
      <c r="A324" s="240" t="str">
        <f t="shared" si="13"/>
        <v>02ZX01</v>
      </c>
      <c r="B324" s="240">
        <f t="shared" si="14"/>
        <v>1</v>
      </c>
      <c r="C324" s="190" t="s">
        <v>347</v>
      </c>
      <c r="D324" s="190" t="s">
        <v>494</v>
      </c>
      <c r="E324" s="190">
        <v>1</v>
      </c>
      <c r="F324" s="190">
        <v>0</v>
      </c>
      <c r="G324" s="190">
        <v>0</v>
      </c>
      <c r="H324" s="190">
        <v>1</v>
      </c>
      <c r="I324" s="190">
        <v>0</v>
      </c>
      <c r="J324" s="190">
        <v>0</v>
      </c>
      <c r="K324" s="190">
        <v>0</v>
      </c>
      <c r="L324" s="190">
        <v>0</v>
      </c>
      <c r="M324" s="272">
        <f t="shared" si="12"/>
        <v>1</v>
      </c>
    </row>
    <row r="325" spans="1:13" x14ac:dyDescent="0.3">
      <c r="A325" s="240" t="str">
        <f t="shared" si="13"/>
        <v>02ZX02</v>
      </c>
      <c r="B325" s="240">
        <f t="shared" si="14"/>
        <v>2</v>
      </c>
      <c r="C325" s="190" t="s">
        <v>347</v>
      </c>
      <c r="D325" s="190" t="s">
        <v>496</v>
      </c>
      <c r="E325" s="190">
        <v>3</v>
      </c>
      <c r="F325" s="190">
        <v>0</v>
      </c>
      <c r="G325" s="190">
        <v>0</v>
      </c>
      <c r="H325" s="190">
        <v>3</v>
      </c>
      <c r="I325" s="190">
        <v>2</v>
      </c>
      <c r="J325" s="190">
        <v>0</v>
      </c>
      <c r="K325" s="190">
        <v>0</v>
      </c>
      <c r="L325" s="190">
        <v>2</v>
      </c>
      <c r="M325" s="272">
        <f t="shared" si="12"/>
        <v>1</v>
      </c>
    </row>
    <row r="326" spans="1:13" x14ac:dyDescent="0.3">
      <c r="A326" s="240" t="str">
        <f t="shared" si="13"/>
        <v>03IJ01</v>
      </c>
      <c r="B326" s="240">
        <f t="shared" si="14"/>
        <v>1</v>
      </c>
      <c r="C326" s="190" t="s">
        <v>199</v>
      </c>
      <c r="D326" s="190" t="s">
        <v>420</v>
      </c>
      <c r="E326" s="190">
        <v>0</v>
      </c>
      <c r="F326" s="190">
        <v>0</v>
      </c>
      <c r="G326" s="190">
        <v>0</v>
      </c>
      <c r="H326" s="190">
        <v>0</v>
      </c>
      <c r="I326" s="190">
        <v>0</v>
      </c>
      <c r="J326" s="190">
        <v>0</v>
      </c>
      <c r="K326" s="190">
        <v>0</v>
      </c>
      <c r="L326" s="190">
        <v>0</v>
      </c>
      <c r="M326" s="272">
        <f t="shared" si="12"/>
        <v>0</v>
      </c>
    </row>
    <row r="327" spans="1:13" x14ac:dyDescent="0.3">
      <c r="A327" s="240" t="str">
        <f t="shared" si="13"/>
        <v>03IJ02</v>
      </c>
      <c r="B327" s="240">
        <f t="shared" si="14"/>
        <v>2</v>
      </c>
      <c r="C327" s="190" t="s">
        <v>199</v>
      </c>
      <c r="D327" s="190" t="s">
        <v>433</v>
      </c>
      <c r="E327" s="190">
        <v>0</v>
      </c>
      <c r="F327" s="190">
        <v>0</v>
      </c>
      <c r="G327" s="190">
        <v>0</v>
      </c>
      <c r="H327" s="190">
        <v>0</v>
      </c>
      <c r="I327" s="190">
        <v>1</v>
      </c>
      <c r="J327" s="190">
        <v>0</v>
      </c>
      <c r="K327" s="190">
        <v>0</v>
      </c>
      <c r="L327" s="190">
        <v>1</v>
      </c>
      <c r="M327" s="272">
        <f t="shared" si="12"/>
        <v>0</v>
      </c>
    </row>
    <row r="328" spans="1:13" x14ac:dyDescent="0.3">
      <c r="A328" s="240" t="str">
        <f t="shared" si="13"/>
        <v>03IJ03</v>
      </c>
      <c r="B328" s="240">
        <f t="shared" si="14"/>
        <v>3</v>
      </c>
      <c r="C328" s="190" t="s">
        <v>199</v>
      </c>
      <c r="D328" s="190" t="s">
        <v>438</v>
      </c>
      <c r="E328" s="190">
        <v>0</v>
      </c>
      <c r="F328" s="190">
        <v>0</v>
      </c>
      <c r="G328" s="190">
        <v>0</v>
      </c>
      <c r="H328" s="190">
        <v>0</v>
      </c>
      <c r="I328" s="190">
        <v>1</v>
      </c>
      <c r="J328" s="190">
        <v>0</v>
      </c>
      <c r="K328" s="190">
        <v>0</v>
      </c>
      <c r="L328" s="190">
        <v>1</v>
      </c>
      <c r="M328" s="272">
        <f t="shared" si="12"/>
        <v>0</v>
      </c>
    </row>
    <row r="329" spans="1:13" x14ac:dyDescent="0.3">
      <c r="A329" s="240" t="str">
        <f t="shared" si="13"/>
        <v>03IJ04</v>
      </c>
      <c r="B329" s="240">
        <f t="shared" si="14"/>
        <v>4</v>
      </c>
      <c r="C329" s="190" t="s">
        <v>199</v>
      </c>
      <c r="D329" s="190" t="s">
        <v>440</v>
      </c>
      <c r="E329" s="190">
        <v>1</v>
      </c>
      <c r="F329" s="190">
        <v>0</v>
      </c>
      <c r="G329" s="190">
        <v>0</v>
      </c>
      <c r="H329" s="190">
        <v>1</v>
      </c>
      <c r="I329" s="190">
        <v>0</v>
      </c>
      <c r="J329" s="190">
        <v>0</v>
      </c>
      <c r="K329" s="190">
        <v>0</v>
      </c>
      <c r="L329" s="190">
        <v>0</v>
      </c>
      <c r="M329" s="272">
        <f t="shared" si="12"/>
        <v>1</v>
      </c>
    </row>
    <row r="330" spans="1:13" x14ac:dyDescent="0.3">
      <c r="A330" s="240" t="str">
        <f t="shared" si="13"/>
        <v>03IJ05</v>
      </c>
      <c r="B330" s="240">
        <f t="shared" si="14"/>
        <v>5</v>
      </c>
      <c r="C330" s="190" t="s">
        <v>199</v>
      </c>
      <c r="D330" s="190" t="s">
        <v>442</v>
      </c>
      <c r="E330" s="190">
        <v>4</v>
      </c>
      <c r="F330" s="190">
        <v>0</v>
      </c>
      <c r="G330" s="190">
        <v>0</v>
      </c>
      <c r="H330" s="190">
        <v>4</v>
      </c>
      <c r="I330" s="190">
        <v>3</v>
      </c>
      <c r="J330" s="190">
        <v>2</v>
      </c>
      <c r="K330" s="190">
        <v>0</v>
      </c>
      <c r="L330" s="190">
        <v>5</v>
      </c>
      <c r="M330" s="272">
        <f t="shared" si="12"/>
        <v>0</v>
      </c>
    </row>
    <row r="331" spans="1:13" x14ac:dyDescent="0.3">
      <c r="A331" s="240" t="str">
        <f t="shared" si="13"/>
        <v>03IJ06</v>
      </c>
      <c r="B331" s="240">
        <f t="shared" si="14"/>
        <v>6</v>
      </c>
      <c r="C331" s="190" t="s">
        <v>199</v>
      </c>
      <c r="D331" s="190" t="s">
        <v>447</v>
      </c>
      <c r="E331" s="190">
        <v>0</v>
      </c>
      <c r="F331" s="190">
        <v>0</v>
      </c>
      <c r="G331" s="190">
        <v>0</v>
      </c>
      <c r="H331" s="190">
        <v>0</v>
      </c>
      <c r="I331" s="190">
        <v>0</v>
      </c>
      <c r="J331" s="190">
        <v>1</v>
      </c>
      <c r="K331" s="190">
        <v>0</v>
      </c>
      <c r="L331" s="190">
        <v>1</v>
      </c>
      <c r="M331" s="272">
        <f t="shared" ref="M331:M394" si="15">IF(H331&gt;L331,1,0)</f>
        <v>0</v>
      </c>
    </row>
    <row r="332" spans="1:13" x14ac:dyDescent="0.3">
      <c r="A332" s="240" t="str">
        <f t="shared" ref="A332:A395" si="16">C332&amp;IF(B332&lt;10,"0","")&amp;B332</f>
        <v>03IJ07</v>
      </c>
      <c r="B332" s="240">
        <f t="shared" ref="B332:B395" si="17">IF(C332=C331,B331+1,1)</f>
        <v>7</v>
      </c>
      <c r="C332" s="190" t="s">
        <v>199</v>
      </c>
      <c r="D332" s="190" t="s">
        <v>449</v>
      </c>
      <c r="E332" s="190">
        <v>0</v>
      </c>
      <c r="F332" s="190">
        <v>0</v>
      </c>
      <c r="G332" s="190">
        <v>0</v>
      </c>
      <c r="H332" s="190">
        <v>0</v>
      </c>
      <c r="I332" s="190">
        <v>1</v>
      </c>
      <c r="J332" s="190">
        <v>0</v>
      </c>
      <c r="K332" s="190">
        <v>0</v>
      </c>
      <c r="L332" s="190">
        <v>1</v>
      </c>
      <c r="M332" s="272">
        <f t="shared" si="15"/>
        <v>0</v>
      </c>
    </row>
    <row r="333" spans="1:13" x14ac:dyDescent="0.3">
      <c r="A333" s="240" t="str">
        <f t="shared" si="16"/>
        <v>03IJ08</v>
      </c>
      <c r="B333" s="240">
        <f t="shared" si="17"/>
        <v>8</v>
      </c>
      <c r="C333" s="190" t="s">
        <v>199</v>
      </c>
      <c r="D333" s="190" t="s">
        <v>450</v>
      </c>
      <c r="E333" s="190">
        <v>0</v>
      </c>
      <c r="F333" s="190">
        <v>0</v>
      </c>
      <c r="G333" s="190">
        <v>0</v>
      </c>
      <c r="H333" s="190">
        <v>0</v>
      </c>
      <c r="I333" s="190">
        <v>0</v>
      </c>
      <c r="J333" s="190">
        <v>0</v>
      </c>
      <c r="K333" s="190">
        <v>0</v>
      </c>
      <c r="L333" s="190">
        <v>0</v>
      </c>
      <c r="M333" s="272">
        <f t="shared" si="15"/>
        <v>0</v>
      </c>
    </row>
    <row r="334" spans="1:13" x14ac:dyDescent="0.3">
      <c r="A334" s="240" t="str">
        <f t="shared" si="16"/>
        <v>03IJ09</v>
      </c>
      <c r="B334" s="240">
        <f t="shared" si="17"/>
        <v>9</v>
      </c>
      <c r="C334" s="190" t="s">
        <v>199</v>
      </c>
      <c r="D334" s="190" t="s">
        <v>451</v>
      </c>
      <c r="E334" s="190">
        <v>2</v>
      </c>
      <c r="F334" s="190">
        <v>0</v>
      </c>
      <c r="G334" s="190">
        <v>0</v>
      </c>
      <c r="H334" s="190">
        <v>2</v>
      </c>
      <c r="I334" s="190">
        <v>1</v>
      </c>
      <c r="J334" s="190">
        <v>0</v>
      </c>
      <c r="K334" s="190">
        <v>0</v>
      </c>
      <c r="L334" s="190">
        <v>1</v>
      </c>
      <c r="M334" s="272">
        <f t="shared" si="15"/>
        <v>1</v>
      </c>
    </row>
    <row r="335" spans="1:13" x14ac:dyDescent="0.3">
      <c r="A335" s="240" t="str">
        <f t="shared" si="16"/>
        <v>03IJ10</v>
      </c>
      <c r="B335" s="240">
        <f t="shared" si="17"/>
        <v>10</v>
      </c>
      <c r="C335" s="190" t="s">
        <v>199</v>
      </c>
      <c r="D335" s="190" t="s">
        <v>453</v>
      </c>
      <c r="E335" s="190">
        <v>1</v>
      </c>
      <c r="F335" s="190">
        <v>0</v>
      </c>
      <c r="G335" s="190">
        <v>0</v>
      </c>
      <c r="H335" s="190">
        <v>1</v>
      </c>
      <c r="I335" s="190">
        <v>0</v>
      </c>
      <c r="J335" s="190">
        <v>0</v>
      </c>
      <c r="K335" s="190">
        <v>0</v>
      </c>
      <c r="L335" s="190">
        <v>0</v>
      </c>
      <c r="M335" s="272">
        <f t="shared" si="15"/>
        <v>1</v>
      </c>
    </row>
    <row r="336" spans="1:13" x14ac:dyDescent="0.3">
      <c r="A336" s="240" t="str">
        <f t="shared" si="16"/>
        <v>03IJ11</v>
      </c>
      <c r="B336" s="240">
        <f t="shared" si="17"/>
        <v>11</v>
      </c>
      <c r="C336" s="190" t="s">
        <v>199</v>
      </c>
      <c r="D336" s="190" t="s">
        <v>454</v>
      </c>
      <c r="E336" s="190">
        <v>0</v>
      </c>
      <c r="F336" s="190">
        <v>0</v>
      </c>
      <c r="G336" s="190">
        <v>0</v>
      </c>
      <c r="H336" s="190">
        <v>0</v>
      </c>
      <c r="I336" s="190">
        <v>2</v>
      </c>
      <c r="J336" s="190">
        <v>0</v>
      </c>
      <c r="K336" s="190">
        <v>0</v>
      </c>
      <c r="L336" s="190">
        <v>2</v>
      </c>
      <c r="M336" s="272">
        <f t="shared" si="15"/>
        <v>0</v>
      </c>
    </row>
    <row r="337" spans="1:13" x14ac:dyDescent="0.3">
      <c r="A337" s="240" t="str">
        <f t="shared" si="16"/>
        <v>03IJ12</v>
      </c>
      <c r="B337" s="240">
        <f t="shared" si="17"/>
        <v>12</v>
      </c>
      <c r="C337" s="190" t="s">
        <v>199</v>
      </c>
      <c r="D337" s="190" t="s">
        <v>470</v>
      </c>
      <c r="E337" s="190">
        <v>1</v>
      </c>
      <c r="F337" s="190">
        <v>0</v>
      </c>
      <c r="G337" s="190">
        <v>0</v>
      </c>
      <c r="H337" s="190">
        <v>1</v>
      </c>
      <c r="I337" s="190">
        <v>0</v>
      </c>
      <c r="J337" s="190">
        <v>0</v>
      </c>
      <c r="K337" s="190">
        <v>0</v>
      </c>
      <c r="L337" s="190">
        <v>0</v>
      </c>
      <c r="M337" s="272">
        <f t="shared" si="15"/>
        <v>1</v>
      </c>
    </row>
    <row r="338" spans="1:13" x14ac:dyDescent="0.3">
      <c r="A338" s="240" t="str">
        <f t="shared" si="16"/>
        <v>03IJ13</v>
      </c>
      <c r="B338" s="240">
        <f t="shared" si="17"/>
        <v>13</v>
      </c>
      <c r="C338" s="190" t="s">
        <v>199</v>
      </c>
      <c r="D338" s="190" t="s">
        <v>480</v>
      </c>
      <c r="E338" s="190">
        <v>0</v>
      </c>
      <c r="F338" s="190">
        <v>0</v>
      </c>
      <c r="G338" s="190">
        <v>0</v>
      </c>
      <c r="H338" s="190">
        <v>0</v>
      </c>
      <c r="I338" s="190">
        <v>0</v>
      </c>
      <c r="J338" s="190">
        <v>0</v>
      </c>
      <c r="K338" s="190">
        <v>0</v>
      </c>
      <c r="L338" s="190">
        <v>0</v>
      </c>
      <c r="M338" s="272">
        <f t="shared" si="15"/>
        <v>0</v>
      </c>
    </row>
    <row r="339" spans="1:13" x14ac:dyDescent="0.3">
      <c r="A339" s="240" t="str">
        <f t="shared" si="16"/>
        <v>03IJ14</v>
      </c>
      <c r="B339" s="240">
        <f t="shared" si="17"/>
        <v>14</v>
      </c>
      <c r="C339" s="190" t="s">
        <v>199</v>
      </c>
      <c r="D339" s="190" t="s">
        <v>483</v>
      </c>
      <c r="E339" s="190">
        <v>0</v>
      </c>
      <c r="F339" s="190">
        <v>0</v>
      </c>
      <c r="G339" s="190">
        <v>0</v>
      </c>
      <c r="H339" s="190">
        <v>0</v>
      </c>
      <c r="I339" s="190">
        <v>3</v>
      </c>
      <c r="J339" s="190">
        <v>0</v>
      </c>
      <c r="K339" s="190">
        <v>0</v>
      </c>
      <c r="L339" s="190">
        <v>3</v>
      </c>
      <c r="M339" s="272">
        <f t="shared" si="15"/>
        <v>0</v>
      </c>
    </row>
    <row r="340" spans="1:13" x14ac:dyDescent="0.3">
      <c r="A340" s="240" t="str">
        <f t="shared" si="16"/>
        <v>03IJ15</v>
      </c>
      <c r="B340" s="240">
        <f t="shared" si="17"/>
        <v>15</v>
      </c>
      <c r="C340" s="190" t="s">
        <v>199</v>
      </c>
      <c r="D340" s="190" t="s">
        <v>485</v>
      </c>
      <c r="E340" s="190">
        <v>0</v>
      </c>
      <c r="F340" s="190">
        <v>0</v>
      </c>
      <c r="G340" s="190">
        <v>0</v>
      </c>
      <c r="H340" s="190">
        <v>0</v>
      </c>
      <c r="I340" s="190">
        <v>0</v>
      </c>
      <c r="J340" s="190">
        <v>0</v>
      </c>
      <c r="K340" s="190">
        <v>0</v>
      </c>
      <c r="L340" s="190">
        <v>0</v>
      </c>
      <c r="M340" s="272">
        <f t="shared" si="15"/>
        <v>0</v>
      </c>
    </row>
    <row r="341" spans="1:13" x14ac:dyDescent="0.3">
      <c r="A341" s="240" t="str">
        <f t="shared" si="16"/>
        <v>03IJ16</v>
      </c>
      <c r="B341" s="240">
        <f t="shared" si="17"/>
        <v>16</v>
      </c>
      <c r="C341" s="190" t="s">
        <v>199</v>
      </c>
      <c r="D341" s="190" t="s">
        <v>497</v>
      </c>
      <c r="E341" s="190">
        <v>0</v>
      </c>
      <c r="F341" s="190">
        <v>0</v>
      </c>
      <c r="G341" s="190">
        <v>0</v>
      </c>
      <c r="H341" s="190">
        <v>0</v>
      </c>
      <c r="I341" s="190">
        <v>0</v>
      </c>
      <c r="J341" s="190">
        <v>0</v>
      </c>
      <c r="K341" s="190">
        <v>0</v>
      </c>
      <c r="L341" s="190">
        <v>0</v>
      </c>
      <c r="M341" s="272">
        <f t="shared" si="15"/>
        <v>0</v>
      </c>
    </row>
    <row r="342" spans="1:13" x14ac:dyDescent="0.3">
      <c r="A342" s="240" t="str">
        <f t="shared" si="16"/>
        <v>03RH01</v>
      </c>
      <c r="B342" s="240">
        <f t="shared" si="17"/>
        <v>1</v>
      </c>
      <c r="C342" s="190" t="s">
        <v>173</v>
      </c>
      <c r="D342" s="190" t="s">
        <v>423</v>
      </c>
      <c r="E342" s="190">
        <v>0</v>
      </c>
      <c r="F342" s="190">
        <v>0</v>
      </c>
      <c r="G342" s="190">
        <v>0</v>
      </c>
      <c r="H342" s="190">
        <v>0</v>
      </c>
      <c r="I342" s="190">
        <v>0</v>
      </c>
      <c r="J342" s="190">
        <v>0</v>
      </c>
      <c r="K342" s="190">
        <v>0</v>
      </c>
      <c r="L342" s="190">
        <v>0</v>
      </c>
      <c r="M342" s="272">
        <f t="shared" si="15"/>
        <v>0</v>
      </c>
    </row>
    <row r="343" spans="1:13" x14ac:dyDescent="0.3">
      <c r="A343" s="240" t="str">
        <f t="shared" si="16"/>
        <v>03RH02</v>
      </c>
      <c r="B343" s="240">
        <f t="shared" si="17"/>
        <v>2</v>
      </c>
      <c r="C343" s="190" t="s">
        <v>173</v>
      </c>
      <c r="D343" s="190" t="s">
        <v>442</v>
      </c>
      <c r="E343" s="190">
        <v>1</v>
      </c>
      <c r="F343" s="190">
        <v>0</v>
      </c>
      <c r="G343" s="190">
        <v>0</v>
      </c>
      <c r="H343" s="190">
        <v>1</v>
      </c>
      <c r="I343" s="190">
        <v>0</v>
      </c>
      <c r="J343" s="190">
        <v>0</v>
      </c>
      <c r="K343" s="190">
        <v>0</v>
      </c>
      <c r="L343" s="190">
        <v>0</v>
      </c>
      <c r="M343" s="272">
        <f t="shared" si="15"/>
        <v>1</v>
      </c>
    </row>
    <row r="344" spans="1:13" x14ac:dyDescent="0.3">
      <c r="A344" s="240" t="str">
        <f t="shared" si="16"/>
        <v>03RH03</v>
      </c>
      <c r="B344" s="240">
        <f t="shared" si="17"/>
        <v>3</v>
      </c>
      <c r="C344" s="190" t="s">
        <v>173</v>
      </c>
      <c r="D344" s="190" t="s">
        <v>447</v>
      </c>
      <c r="E344" s="190">
        <v>2</v>
      </c>
      <c r="F344" s="190">
        <v>0</v>
      </c>
      <c r="G344" s="190">
        <v>0</v>
      </c>
      <c r="H344" s="190">
        <v>2</v>
      </c>
      <c r="I344" s="190">
        <v>4</v>
      </c>
      <c r="J344" s="190">
        <v>3</v>
      </c>
      <c r="K344" s="190">
        <v>0</v>
      </c>
      <c r="L344" s="190">
        <v>7</v>
      </c>
      <c r="M344" s="272">
        <f t="shared" si="15"/>
        <v>0</v>
      </c>
    </row>
    <row r="345" spans="1:13" x14ac:dyDescent="0.3">
      <c r="A345" s="240" t="str">
        <f t="shared" si="16"/>
        <v>03RH04</v>
      </c>
      <c r="B345" s="240">
        <f t="shared" si="17"/>
        <v>4</v>
      </c>
      <c r="C345" s="190" t="s">
        <v>173</v>
      </c>
      <c r="D345" s="190" t="s">
        <v>449</v>
      </c>
      <c r="E345" s="190">
        <v>0</v>
      </c>
      <c r="F345" s="190">
        <v>0</v>
      </c>
      <c r="G345" s="190">
        <v>0</v>
      </c>
      <c r="H345" s="190">
        <v>0</v>
      </c>
      <c r="I345" s="190">
        <v>0</v>
      </c>
      <c r="J345" s="190">
        <v>1</v>
      </c>
      <c r="K345" s="190">
        <v>0</v>
      </c>
      <c r="L345" s="190">
        <v>1</v>
      </c>
      <c r="M345" s="272">
        <f t="shared" si="15"/>
        <v>0</v>
      </c>
    </row>
    <row r="346" spans="1:13" x14ac:dyDescent="0.3">
      <c r="A346" s="240" t="str">
        <f t="shared" si="16"/>
        <v>03RH05</v>
      </c>
      <c r="B346" s="240">
        <f t="shared" si="17"/>
        <v>5</v>
      </c>
      <c r="C346" s="190" t="s">
        <v>173</v>
      </c>
      <c r="D346" s="190" t="s">
        <v>498</v>
      </c>
      <c r="E346" s="190">
        <v>0</v>
      </c>
      <c r="F346" s="190">
        <v>0</v>
      </c>
      <c r="G346" s="190">
        <v>0</v>
      </c>
      <c r="H346" s="190">
        <v>0</v>
      </c>
      <c r="I346" s="190">
        <v>1</v>
      </c>
      <c r="J346" s="190">
        <v>0</v>
      </c>
      <c r="K346" s="190">
        <v>0</v>
      </c>
      <c r="L346" s="190">
        <v>1</v>
      </c>
      <c r="M346" s="272">
        <f t="shared" si="15"/>
        <v>0</v>
      </c>
    </row>
    <row r="347" spans="1:13" x14ac:dyDescent="0.3">
      <c r="A347" s="240" t="str">
        <f t="shared" si="16"/>
        <v>03RM01</v>
      </c>
      <c r="B347" s="240">
        <f t="shared" si="17"/>
        <v>1</v>
      </c>
      <c r="C347" s="190" t="s">
        <v>443</v>
      </c>
      <c r="D347" s="190" t="s">
        <v>442</v>
      </c>
      <c r="E347" s="190">
        <v>3</v>
      </c>
      <c r="F347" s="190">
        <v>0</v>
      </c>
      <c r="G347" s="190">
        <v>0</v>
      </c>
      <c r="H347" s="190">
        <v>3</v>
      </c>
      <c r="I347" s="190">
        <v>0</v>
      </c>
      <c r="J347" s="190">
        <v>0</v>
      </c>
      <c r="K347" s="190">
        <v>1</v>
      </c>
      <c r="L347" s="190">
        <v>1</v>
      </c>
      <c r="M347" s="272">
        <f t="shared" si="15"/>
        <v>1</v>
      </c>
    </row>
    <row r="348" spans="1:13" x14ac:dyDescent="0.3">
      <c r="A348" s="240" t="str">
        <f t="shared" si="16"/>
        <v>03RM02</v>
      </c>
      <c r="B348" s="240">
        <f t="shared" si="17"/>
        <v>2</v>
      </c>
      <c r="C348" s="190" t="s">
        <v>443</v>
      </c>
      <c r="D348" s="190" t="s">
        <v>486</v>
      </c>
      <c r="E348" s="190">
        <v>0</v>
      </c>
      <c r="F348" s="190">
        <v>0</v>
      </c>
      <c r="G348" s="190">
        <v>0</v>
      </c>
      <c r="H348" s="190">
        <v>0</v>
      </c>
      <c r="I348" s="190">
        <v>0</v>
      </c>
      <c r="J348" s="190">
        <v>0</v>
      </c>
      <c r="K348" s="190">
        <v>0</v>
      </c>
      <c r="L348" s="190">
        <v>0</v>
      </c>
      <c r="M348" s="272">
        <f t="shared" si="15"/>
        <v>0</v>
      </c>
    </row>
    <row r="349" spans="1:13" x14ac:dyDescent="0.3">
      <c r="A349" s="240" t="str">
        <f t="shared" si="16"/>
        <v>03TV01</v>
      </c>
      <c r="B349" s="240">
        <f t="shared" si="17"/>
        <v>1</v>
      </c>
      <c r="C349" s="190" t="s">
        <v>406</v>
      </c>
      <c r="D349" s="190" t="s">
        <v>442</v>
      </c>
      <c r="E349" s="190">
        <v>0</v>
      </c>
      <c r="F349" s="190">
        <v>0</v>
      </c>
      <c r="G349" s="190">
        <v>0</v>
      </c>
      <c r="H349" s="190">
        <v>0</v>
      </c>
      <c r="I349" s="190">
        <v>1</v>
      </c>
      <c r="J349" s="190">
        <v>0</v>
      </c>
      <c r="K349" s="190">
        <v>0</v>
      </c>
      <c r="L349" s="190">
        <v>1</v>
      </c>
      <c r="M349" s="272">
        <f t="shared" si="15"/>
        <v>0</v>
      </c>
    </row>
    <row r="350" spans="1:13" x14ac:dyDescent="0.3">
      <c r="A350" s="240" t="str">
        <f t="shared" si="16"/>
        <v>03TV02</v>
      </c>
      <c r="B350" s="240">
        <f t="shared" si="17"/>
        <v>2</v>
      </c>
      <c r="C350" s="190" t="s">
        <v>406</v>
      </c>
      <c r="D350" s="190" t="s">
        <v>447</v>
      </c>
      <c r="E350" s="190">
        <v>4</v>
      </c>
      <c r="F350" s="190">
        <v>0</v>
      </c>
      <c r="G350" s="190">
        <v>0</v>
      </c>
      <c r="H350" s="190">
        <v>4</v>
      </c>
      <c r="I350" s="190">
        <v>0</v>
      </c>
      <c r="J350" s="190">
        <v>0</v>
      </c>
      <c r="K350" s="190">
        <v>0</v>
      </c>
      <c r="L350" s="190">
        <v>0</v>
      </c>
      <c r="M350" s="272">
        <f t="shared" si="15"/>
        <v>1</v>
      </c>
    </row>
    <row r="351" spans="1:13" x14ac:dyDescent="0.3">
      <c r="A351" s="240" t="str">
        <f t="shared" si="16"/>
        <v>03TV03</v>
      </c>
      <c r="B351" s="240">
        <f t="shared" si="17"/>
        <v>3</v>
      </c>
      <c r="C351" s="190" t="s">
        <v>406</v>
      </c>
      <c r="D351" s="190" t="s">
        <v>1620</v>
      </c>
      <c r="E351" s="190">
        <v>1</v>
      </c>
      <c r="F351" s="190">
        <v>0</v>
      </c>
      <c r="G351" s="190">
        <v>0</v>
      </c>
      <c r="H351" s="190">
        <v>1</v>
      </c>
      <c r="I351" s="190">
        <v>0</v>
      </c>
      <c r="J351" s="190">
        <v>0</v>
      </c>
      <c r="K351" s="190">
        <v>0</v>
      </c>
      <c r="L351" s="190">
        <v>0</v>
      </c>
      <c r="M351" s="272">
        <f t="shared" si="15"/>
        <v>1</v>
      </c>
    </row>
    <row r="352" spans="1:13" x14ac:dyDescent="0.3">
      <c r="A352" s="240" t="str">
        <f t="shared" si="16"/>
        <v>03TV04</v>
      </c>
      <c r="B352" s="240">
        <f t="shared" si="17"/>
        <v>4</v>
      </c>
      <c r="C352" s="190" t="s">
        <v>406</v>
      </c>
      <c r="D352" s="190" t="s">
        <v>493</v>
      </c>
      <c r="E352" s="190">
        <v>0</v>
      </c>
      <c r="F352" s="190">
        <v>0</v>
      </c>
      <c r="G352" s="190">
        <v>0</v>
      </c>
      <c r="H352" s="190">
        <v>0</v>
      </c>
      <c r="I352" s="190">
        <v>0</v>
      </c>
      <c r="J352" s="190">
        <v>0</v>
      </c>
      <c r="K352" s="190">
        <v>0</v>
      </c>
      <c r="L352" s="190">
        <v>0</v>
      </c>
      <c r="M352" s="272">
        <f t="shared" si="15"/>
        <v>0</v>
      </c>
    </row>
    <row r="353" spans="1:13" x14ac:dyDescent="0.3">
      <c r="A353" s="240" t="str">
        <f t="shared" si="16"/>
        <v>03TV05</v>
      </c>
      <c r="B353" s="240">
        <f t="shared" si="17"/>
        <v>5</v>
      </c>
      <c r="C353" s="190" t="s">
        <v>406</v>
      </c>
      <c r="D353" s="190" t="s">
        <v>496</v>
      </c>
      <c r="E353" s="190">
        <v>0</v>
      </c>
      <c r="F353" s="190">
        <v>0</v>
      </c>
      <c r="G353" s="190">
        <v>0</v>
      </c>
      <c r="H353" s="190">
        <v>0</v>
      </c>
      <c r="I353" s="190">
        <v>2</v>
      </c>
      <c r="J353" s="190">
        <v>0</v>
      </c>
      <c r="K353" s="190">
        <v>0</v>
      </c>
      <c r="L353" s="190">
        <v>2</v>
      </c>
      <c r="M353" s="272">
        <f t="shared" si="15"/>
        <v>0</v>
      </c>
    </row>
    <row r="354" spans="1:13" x14ac:dyDescent="0.3">
      <c r="A354" s="240" t="str">
        <f t="shared" si="16"/>
        <v>03TV06</v>
      </c>
      <c r="B354" s="240">
        <f t="shared" si="17"/>
        <v>6</v>
      </c>
      <c r="C354" s="190" t="s">
        <v>406</v>
      </c>
      <c r="D354" s="190" t="s">
        <v>497</v>
      </c>
      <c r="E354" s="190">
        <v>0</v>
      </c>
      <c r="F354" s="190">
        <v>0</v>
      </c>
      <c r="G354" s="190">
        <v>0</v>
      </c>
      <c r="H354" s="190">
        <v>0</v>
      </c>
      <c r="I354" s="190">
        <v>0</v>
      </c>
      <c r="J354" s="190">
        <v>0</v>
      </c>
      <c r="K354" s="190">
        <v>0</v>
      </c>
      <c r="L354" s="190">
        <v>0</v>
      </c>
      <c r="M354" s="272">
        <f t="shared" si="15"/>
        <v>0</v>
      </c>
    </row>
    <row r="355" spans="1:13" x14ac:dyDescent="0.3">
      <c r="A355" s="240" t="str">
        <f t="shared" si="16"/>
        <v>03TV07</v>
      </c>
      <c r="B355" s="240">
        <f t="shared" si="17"/>
        <v>7</v>
      </c>
      <c r="C355" s="190" t="s">
        <v>406</v>
      </c>
      <c r="D355" s="190" t="s">
        <v>498</v>
      </c>
      <c r="E355" s="190">
        <v>0</v>
      </c>
      <c r="F355" s="190">
        <v>0</v>
      </c>
      <c r="G355" s="190">
        <v>0</v>
      </c>
      <c r="H355" s="190">
        <v>0</v>
      </c>
      <c r="I355" s="190">
        <v>0</v>
      </c>
      <c r="J355" s="190">
        <v>0</v>
      </c>
      <c r="K355" s="190">
        <v>0</v>
      </c>
      <c r="L355" s="190">
        <v>0</v>
      </c>
      <c r="M355" s="272">
        <f t="shared" si="15"/>
        <v>0</v>
      </c>
    </row>
    <row r="356" spans="1:13" x14ac:dyDescent="0.3">
      <c r="A356" s="240" t="str">
        <f t="shared" si="16"/>
        <v>03TV08</v>
      </c>
      <c r="B356" s="240">
        <f t="shared" si="17"/>
        <v>8</v>
      </c>
      <c r="C356" s="190" t="s">
        <v>406</v>
      </c>
      <c r="D356" s="190" t="s">
        <v>499</v>
      </c>
      <c r="E356" s="190">
        <v>12</v>
      </c>
      <c r="F356" s="190">
        <v>0</v>
      </c>
      <c r="G356" s="190">
        <v>0</v>
      </c>
      <c r="H356" s="190">
        <v>12</v>
      </c>
      <c r="I356" s="190">
        <v>3</v>
      </c>
      <c r="J356" s="190">
        <v>0</v>
      </c>
      <c r="K356" s="190">
        <v>0</v>
      </c>
      <c r="L356" s="190">
        <v>3</v>
      </c>
      <c r="M356" s="272">
        <f t="shared" si="15"/>
        <v>1</v>
      </c>
    </row>
    <row r="357" spans="1:13" x14ac:dyDescent="0.3">
      <c r="A357" s="240" t="str">
        <f t="shared" si="16"/>
        <v>03TV09</v>
      </c>
      <c r="B357" s="240">
        <f t="shared" si="17"/>
        <v>9</v>
      </c>
      <c r="C357" s="190" t="s">
        <v>406</v>
      </c>
      <c r="D357" s="190" t="s">
        <v>500</v>
      </c>
      <c r="E357" s="190">
        <v>9</v>
      </c>
      <c r="F357" s="190">
        <v>0</v>
      </c>
      <c r="G357" s="190">
        <v>0</v>
      </c>
      <c r="H357" s="190">
        <v>9</v>
      </c>
      <c r="I357" s="190">
        <v>8</v>
      </c>
      <c r="J357" s="190">
        <v>0</v>
      </c>
      <c r="K357" s="190">
        <v>0</v>
      </c>
      <c r="L357" s="190">
        <v>8</v>
      </c>
      <c r="M357" s="272">
        <f t="shared" si="15"/>
        <v>1</v>
      </c>
    </row>
    <row r="358" spans="1:13" x14ac:dyDescent="0.3">
      <c r="A358" s="240" t="str">
        <f t="shared" si="16"/>
        <v>03TV10</v>
      </c>
      <c r="B358" s="240">
        <f t="shared" si="17"/>
        <v>10</v>
      </c>
      <c r="C358" s="190" t="s">
        <v>406</v>
      </c>
      <c r="D358" s="190" t="s">
        <v>501</v>
      </c>
      <c r="E358" s="190">
        <v>0</v>
      </c>
      <c r="F358" s="190">
        <v>0</v>
      </c>
      <c r="G358" s="190">
        <v>0</v>
      </c>
      <c r="H358" s="190">
        <v>0</v>
      </c>
      <c r="I358" s="190">
        <v>0</v>
      </c>
      <c r="J358" s="190">
        <v>0</v>
      </c>
      <c r="K358" s="190">
        <v>0</v>
      </c>
      <c r="L358" s="190">
        <v>0</v>
      </c>
      <c r="M358" s="272">
        <f t="shared" si="15"/>
        <v>0</v>
      </c>
    </row>
    <row r="359" spans="1:13" x14ac:dyDescent="0.3">
      <c r="A359" s="240" t="str">
        <f t="shared" si="16"/>
        <v>03TV11</v>
      </c>
      <c r="B359" s="240">
        <f t="shared" si="17"/>
        <v>11</v>
      </c>
      <c r="C359" s="190" t="s">
        <v>406</v>
      </c>
      <c r="D359" s="190" t="s">
        <v>502</v>
      </c>
      <c r="E359" s="190">
        <v>1</v>
      </c>
      <c r="F359" s="190">
        <v>0</v>
      </c>
      <c r="G359" s="190">
        <v>0</v>
      </c>
      <c r="H359" s="190">
        <v>1</v>
      </c>
      <c r="I359" s="190">
        <v>1</v>
      </c>
      <c r="J359" s="190">
        <v>0</v>
      </c>
      <c r="K359" s="190">
        <v>0</v>
      </c>
      <c r="L359" s="190">
        <v>1</v>
      </c>
      <c r="M359" s="272">
        <f t="shared" si="15"/>
        <v>0</v>
      </c>
    </row>
    <row r="360" spans="1:13" x14ac:dyDescent="0.3">
      <c r="A360" s="240" t="str">
        <f t="shared" si="16"/>
        <v>03TV12</v>
      </c>
      <c r="B360" s="240">
        <f t="shared" si="17"/>
        <v>12</v>
      </c>
      <c r="C360" s="190" t="s">
        <v>406</v>
      </c>
      <c r="D360" s="190" t="s">
        <v>503</v>
      </c>
      <c r="E360" s="190">
        <v>1</v>
      </c>
      <c r="F360" s="190">
        <v>0</v>
      </c>
      <c r="G360" s="190">
        <v>0</v>
      </c>
      <c r="H360" s="190">
        <v>1</v>
      </c>
      <c r="I360" s="190">
        <v>0</v>
      </c>
      <c r="J360" s="190">
        <v>0</v>
      </c>
      <c r="K360" s="190">
        <v>0</v>
      </c>
      <c r="L360" s="190">
        <v>0</v>
      </c>
      <c r="M360" s="272">
        <f t="shared" si="15"/>
        <v>1</v>
      </c>
    </row>
    <row r="361" spans="1:13" x14ac:dyDescent="0.3">
      <c r="A361" s="240" t="str">
        <f t="shared" si="16"/>
        <v>03TV13</v>
      </c>
      <c r="B361" s="240">
        <f t="shared" si="17"/>
        <v>13</v>
      </c>
      <c r="C361" s="190" t="s">
        <v>406</v>
      </c>
      <c r="D361" s="190" t="s">
        <v>507</v>
      </c>
      <c r="E361" s="190">
        <v>0</v>
      </c>
      <c r="F361" s="190">
        <v>0</v>
      </c>
      <c r="G361" s="190">
        <v>0</v>
      </c>
      <c r="H361" s="190">
        <v>0</v>
      </c>
      <c r="I361" s="190">
        <v>1</v>
      </c>
      <c r="J361" s="190">
        <v>0</v>
      </c>
      <c r="K361" s="190">
        <v>0</v>
      </c>
      <c r="L361" s="190">
        <v>1</v>
      </c>
      <c r="M361" s="272">
        <f t="shared" si="15"/>
        <v>0</v>
      </c>
    </row>
    <row r="362" spans="1:13" x14ac:dyDescent="0.3">
      <c r="A362" s="240" t="str">
        <f t="shared" si="16"/>
        <v>03TV14</v>
      </c>
      <c r="B362" s="240">
        <f t="shared" si="17"/>
        <v>14</v>
      </c>
      <c r="C362" s="190" t="s">
        <v>406</v>
      </c>
      <c r="D362" s="190" t="s">
        <v>509</v>
      </c>
      <c r="E362" s="190">
        <v>1</v>
      </c>
      <c r="F362" s="190">
        <v>0</v>
      </c>
      <c r="G362" s="190">
        <v>0</v>
      </c>
      <c r="H362" s="190">
        <v>1</v>
      </c>
      <c r="I362" s="190">
        <v>0</v>
      </c>
      <c r="J362" s="190">
        <v>0</v>
      </c>
      <c r="K362" s="190">
        <v>0</v>
      </c>
      <c r="L362" s="190">
        <v>0</v>
      </c>
      <c r="M362" s="272">
        <f t="shared" si="15"/>
        <v>1</v>
      </c>
    </row>
    <row r="363" spans="1:13" x14ac:dyDescent="0.3">
      <c r="A363" s="240" t="str">
        <f t="shared" si="16"/>
        <v>03XK01</v>
      </c>
      <c r="B363" s="240">
        <f t="shared" si="17"/>
        <v>1</v>
      </c>
      <c r="C363" s="190" t="s">
        <v>351</v>
      </c>
      <c r="D363" s="190" t="s">
        <v>442</v>
      </c>
      <c r="E363" s="190">
        <v>0</v>
      </c>
      <c r="F363" s="190">
        <v>1</v>
      </c>
      <c r="G363" s="190">
        <v>0</v>
      </c>
      <c r="H363" s="190">
        <v>1</v>
      </c>
      <c r="I363" s="190">
        <v>0</v>
      </c>
      <c r="J363" s="190">
        <v>0</v>
      </c>
      <c r="K363" s="190">
        <v>0</v>
      </c>
      <c r="L363" s="190">
        <v>0</v>
      </c>
      <c r="M363" s="272">
        <f t="shared" si="15"/>
        <v>1</v>
      </c>
    </row>
    <row r="364" spans="1:13" x14ac:dyDescent="0.3">
      <c r="A364" s="240" t="str">
        <f t="shared" si="16"/>
        <v>03XK02</v>
      </c>
      <c r="B364" s="240">
        <f t="shared" si="17"/>
        <v>2</v>
      </c>
      <c r="C364" s="190" t="s">
        <v>351</v>
      </c>
      <c r="D364" s="190" t="s">
        <v>447</v>
      </c>
      <c r="E364" s="190">
        <v>1</v>
      </c>
      <c r="F364" s="190">
        <v>0</v>
      </c>
      <c r="G364" s="190">
        <v>0</v>
      </c>
      <c r="H364" s="190">
        <v>1</v>
      </c>
      <c r="I364" s="190">
        <v>0</v>
      </c>
      <c r="J364" s="190">
        <v>0</v>
      </c>
      <c r="K364" s="190">
        <v>0</v>
      </c>
      <c r="L364" s="190">
        <v>0</v>
      </c>
      <c r="M364" s="272">
        <f t="shared" si="15"/>
        <v>1</v>
      </c>
    </row>
    <row r="365" spans="1:13" x14ac:dyDescent="0.3">
      <c r="A365" s="240" t="str">
        <f t="shared" si="16"/>
        <v>03XK03</v>
      </c>
      <c r="B365" s="240">
        <f t="shared" si="17"/>
        <v>3</v>
      </c>
      <c r="C365" s="190" t="s">
        <v>351</v>
      </c>
      <c r="D365" s="190" t="s">
        <v>454</v>
      </c>
      <c r="E365" s="190">
        <v>1</v>
      </c>
      <c r="F365" s="190">
        <v>0</v>
      </c>
      <c r="G365" s="190">
        <v>0</v>
      </c>
      <c r="H365" s="190">
        <v>1</v>
      </c>
      <c r="I365" s="190">
        <v>0</v>
      </c>
      <c r="J365" s="190">
        <v>0</v>
      </c>
      <c r="K365" s="190">
        <v>0</v>
      </c>
      <c r="L365" s="190">
        <v>0</v>
      </c>
      <c r="M365" s="272">
        <f t="shared" si="15"/>
        <v>1</v>
      </c>
    </row>
    <row r="366" spans="1:13" x14ac:dyDescent="0.3">
      <c r="A366" s="240" t="str">
        <f t="shared" si="16"/>
        <v>03XK04</v>
      </c>
      <c r="B366" s="240">
        <f t="shared" si="17"/>
        <v>4</v>
      </c>
      <c r="C366" s="190" t="s">
        <v>351</v>
      </c>
      <c r="D366" s="190" t="s">
        <v>466</v>
      </c>
      <c r="E366" s="190">
        <v>1</v>
      </c>
      <c r="F366" s="190">
        <v>0</v>
      </c>
      <c r="G366" s="190">
        <v>0</v>
      </c>
      <c r="H366" s="190">
        <v>1</v>
      </c>
      <c r="I366" s="190">
        <v>0</v>
      </c>
      <c r="J366" s="190">
        <v>0</v>
      </c>
      <c r="K366" s="190">
        <v>0</v>
      </c>
      <c r="L366" s="190">
        <v>0</v>
      </c>
      <c r="M366" s="272">
        <f t="shared" si="15"/>
        <v>1</v>
      </c>
    </row>
    <row r="367" spans="1:13" x14ac:dyDescent="0.3">
      <c r="A367" s="240" t="str">
        <f t="shared" si="16"/>
        <v>03XK05</v>
      </c>
      <c r="B367" s="240">
        <f t="shared" si="17"/>
        <v>5</v>
      </c>
      <c r="C367" s="190" t="s">
        <v>351</v>
      </c>
      <c r="D367" s="190" t="s">
        <v>483</v>
      </c>
      <c r="E367" s="190">
        <v>0</v>
      </c>
      <c r="F367" s="190">
        <v>0</v>
      </c>
      <c r="G367" s="190">
        <v>0</v>
      </c>
      <c r="H367" s="190">
        <v>0</v>
      </c>
      <c r="I367" s="190">
        <v>0</v>
      </c>
      <c r="J367" s="190">
        <v>0</v>
      </c>
      <c r="K367" s="190">
        <v>0</v>
      </c>
      <c r="L367" s="190">
        <v>0</v>
      </c>
      <c r="M367" s="272">
        <f t="shared" si="15"/>
        <v>0</v>
      </c>
    </row>
    <row r="368" spans="1:13" x14ac:dyDescent="0.3">
      <c r="A368" s="240" t="str">
        <f t="shared" si="16"/>
        <v>03XK06</v>
      </c>
      <c r="B368" s="240">
        <f t="shared" si="17"/>
        <v>6</v>
      </c>
      <c r="C368" s="190" t="s">
        <v>351</v>
      </c>
      <c r="D368" s="190" t="s">
        <v>493</v>
      </c>
      <c r="E368" s="190">
        <v>0</v>
      </c>
      <c r="F368" s="190">
        <v>0</v>
      </c>
      <c r="G368" s="190">
        <v>0</v>
      </c>
      <c r="H368" s="190">
        <v>0</v>
      </c>
      <c r="I368" s="190">
        <v>0</v>
      </c>
      <c r="J368" s="190">
        <v>0</v>
      </c>
      <c r="K368" s="190">
        <v>0</v>
      </c>
      <c r="L368" s="190">
        <v>0</v>
      </c>
      <c r="M368" s="272">
        <f t="shared" si="15"/>
        <v>0</v>
      </c>
    </row>
    <row r="369" spans="1:13" x14ac:dyDescent="0.3">
      <c r="A369" s="240" t="str">
        <f t="shared" si="16"/>
        <v>03XK07</v>
      </c>
      <c r="B369" s="240">
        <f t="shared" si="17"/>
        <v>7</v>
      </c>
      <c r="C369" s="190" t="s">
        <v>351</v>
      </c>
      <c r="D369" s="190" t="s">
        <v>494</v>
      </c>
      <c r="E369" s="190">
        <v>0</v>
      </c>
      <c r="F369" s="190">
        <v>0</v>
      </c>
      <c r="G369" s="190">
        <v>0</v>
      </c>
      <c r="H369" s="190">
        <v>0</v>
      </c>
      <c r="I369" s="190">
        <v>1</v>
      </c>
      <c r="J369" s="190">
        <v>0</v>
      </c>
      <c r="K369" s="190">
        <v>0</v>
      </c>
      <c r="L369" s="190">
        <v>1</v>
      </c>
      <c r="M369" s="272">
        <f t="shared" si="15"/>
        <v>0</v>
      </c>
    </row>
    <row r="370" spans="1:13" x14ac:dyDescent="0.3">
      <c r="A370" s="240" t="str">
        <f t="shared" si="16"/>
        <v>03XK08</v>
      </c>
      <c r="B370" s="240">
        <f t="shared" si="17"/>
        <v>8</v>
      </c>
      <c r="C370" s="190" t="s">
        <v>351</v>
      </c>
      <c r="D370" s="190" t="s">
        <v>496</v>
      </c>
      <c r="E370" s="190">
        <v>0</v>
      </c>
      <c r="F370" s="190">
        <v>0</v>
      </c>
      <c r="G370" s="190">
        <v>0</v>
      </c>
      <c r="H370" s="190">
        <v>0</v>
      </c>
      <c r="I370" s="190">
        <v>1</v>
      </c>
      <c r="J370" s="190">
        <v>0</v>
      </c>
      <c r="K370" s="190">
        <v>0</v>
      </c>
      <c r="L370" s="190">
        <v>1</v>
      </c>
      <c r="M370" s="272">
        <f t="shared" si="15"/>
        <v>0</v>
      </c>
    </row>
    <row r="371" spans="1:13" x14ac:dyDescent="0.3">
      <c r="A371" s="240" t="str">
        <f t="shared" si="16"/>
        <v>03XK09</v>
      </c>
      <c r="B371" s="240">
        <f t="shared" si="17"/>
        <v>9</v>
      </c>
      <c r="C371" s="190" t="s">
        <v>351</v>
      </c>
      <c r="D371" s="190" t="s">
        <v>497</v>
      </c>
      <c r="E371" s="190">
        <v>4</v>
      </c>
      <c r="F371" s="190">
        <v>0</v>
      </c>
      <c r="G371" s="190">
        <v>0</v>
      </c>
      <c r="H371" s="190">
        <v>4</v>
      </c>
      <c r="I371" s="190">
        <v>5</v>
      </c>
      <c r="J371" s="190">
        <v>0</v>
      </c>
      <c r="K371" s="190">
        <v>0</v>
      </c>
      <c r="L371" s="190">
        <v>5</v>
      </c>
      <c r="M371" s="272">
        <f t="shared" si="15"/>
        <v>0</v>
      </c>
    </row>
    <row r="372" spans="1:13" x14ac:dyDescent="0.3">
      <c r="A372" s="240" t="str">
        <f t="shared" si="16"/>
        <v>03XK10</v>
      </c>
      <c r="B372" s="240">
        <f t="shared" si="17"/>
        <v>10</v>
      </c>
      <c r="C372" s="190" t="s">
        <v>351</v>
      </c>
      <c r="D372" s="190" t="s">
        <v>499</v>
      </c>
      <c r="E372" s="190">
        <v>18</v>
      </c>
      <c r="F372" s="190">
        <v>0</v>
      </c>
      <c r="G372" s="190">
        <v>0</v>
      </c>
      <c r="H372" s="190">
        <v>18</v>
      </c>
      <c r="I372" s="190">
        <v>9</v>
      </c>
      <c r="J372" s="190">
        <v>0</v>
      </c>
      <c r="K372" s="190">
        <v>0</v>
      </c>
      <c r="L372" s="190">
        <v>9</v>
      </c>
      <c r="M372" s="272">
        <f t="shared" si="15"/>
        <v>1</v>
      </c>
    </row>
    <row r="373" spans="1:13" x14ac:dyDescent="0.3">
      <c r="A373" s="240" t="str">
        <f t="shared" si="16"/>
        <v>03XK11</v>
      </c>
      <c r="B373" s="240">
        <f t="shared" si="17"/>
        <v>11</v>
      </c>
      <c r="C373" s="190" t="s">
        <v>351</v>
      </c>
      <c r="D373" s="190" t="s">
        <v>500</v>
      </c>
      <c r="E373" s="190">
        <v>1</v>
      </c>
      <c r="F373" s="190">
        <v>0</v>
      </c>
      <c r="G373" s="190">
        <v>0</v>
      </c>
      <c r="H373" s="190">
        <v>1</v>
      </c>
      <c r="I373" s="190">
        <v>3</v>
      </c>
      <c r="J373" s="190">
        <v>0</v>
      </c>
      <c r="K373" s="190">
        <v>0</v>
      </c>
      <c r="L373" s="190">
        <v>3</v>
      </c>
      <c r="M373" s="272">
        <f t="shared" si="15"/>
        <v>0</v>
      </c>
    </row>
    <row r="374" spans="1:13" x14ac:dyDescent="0.3">
      <c r="A374" s="240" t="str">
        <f t="shared" si="16"/>
        <v>03XK12</v>
      </c>
      <c r="B374" s="240">
        <f t="shared" si="17"/>
        <v>12</v>
      </c>
      <c r="C374" s="190" t="s">
        <v>351</v>
      </c>
      <c r="D374" s="190" t="s">
        <v>503</v>
      </c>
      <c r="E374" s="190">
        <v>0</v>
      </c>
      <c r="F374" s="190">
        <v>0</v>
      </c>
      <c r="G374" s="190">
        <v>0</v>
      </c>
      <c r="H374" s="190">
        <v>0</v>
      </c>
      <c r="I374" s="190">
        <v>0</v>
      </c>
      <c r="J374" s="190">
        <v>0</v>
      </c>
      <c r="K374" s="190">
        <v>0</v>
      </c>
      <c r="L374" s="190">
        <v>0</v>
      </c>
      <c r="M374" s="272">
        <f t="shared" si="15"/>
        <v>0</v>
      </c>
    </row>
    <row r="375" spans="1:13" x14ac:dyDescent="0.3">
      <c r="A375" s="240" t="str">
        <f t="shared" si="16"/>
        <v>04AN01</v>
      </c>
      <c r="B375" s="240">
        <f t="shared" si="17"/>
        <v>1</v>
      </c>
      <c r="C375" s="190" t="s">
        <v>188</v>
      </c>
      <c r="D375" s="190" t="s">
        <v>442</v>
      </c>
      <c r="E375" s="190">
        <v>0</v>
      </c>
      <c r="F375" s="190">
        <v>0</v>
      </c>
      <c r="G375" s="190">
        <v>1</v>
      </c>
      <c r="H375" s="190">
        <v>1</v>
      </c>
      <c r="I375" s="190">
        <v>0</v>
      </c>
      <c r="J375" s="190">
        <v>0</v>
      </c>
      <c r="K375" s="190">
        <v>0</v>
      </c>
      <c r="L375" s="190">
        <v>0</v>
      </c>
      <c r="M375" s="272">
        <f t="shared" si="15"/>
        <v>1</v>
      </c>
    </row>
    <row r="376" spans="1:13" x14ac:dyDescent="0.3">
      <c r="A376" s="240" t="str">
        <f t="shared" si="16"/>
        <v>04EF01</v>
      </c>
      <c r="B376" s="240">
        <f t="shared" si="17"/>
        <v>1</v>
      </c>
      <c r="C376" s="190" t="s">
        <v>313</v>
      </c>
      <c r="D376" s="190" t="s">
        <v>474</v>
      </c>
      <c r="E376" s="190">
        <v>0</v>
      </c>
      <c r="F376" s="190">
        <v>0</v>
      </c>
      <c r="G376" s="190">
        <v>0</v>
      </c>
      <c r="H376" s="190">
        <v>0</v>
      </c>
      <c r="I376" s="190">
        <v>1</v>
      </c>
      <c r="J376" s="190">
        <v>0</v>
      </c>
      <c r="K376" s="190">
        <v>0</v>
      </c>
      <c r="L376" s="190">
        <v>1</v>
      </c>
      <c r="M376" s="272">
        <f t="shared" si="15"/>
        <v>0</v>
      </c>
    </row>
    <row r="377" spans="1:13" x14ac:dyDescent="0.3">
      <c r="A377" s="240" t="str">
        <f t="shared" si="16"/>
        <v>04EP01</v>
      </c>
      <c r="B377" s="240">
        <f t="shared" si="17"/>
        <v>1</v>
      </c>
      <c r="C377" s="190" t="s">
        <v>204</v>
      </c>
      <c r="D377" s="190" t="s">
        <v>506</v>
      </c>
      <c r="E377" s="190">
        <v>2</v>
      </c>
      <c r="F377" s="190">
        <v>0</v>
      </c>
      <c r="G377" s="190">
        <v>0</v>
      </c>
      <c r="H377" s="190">
        <v>2</v>
      </c>
      <c r="I377" s="190">
        <v>3</v>
      </c>
      <c r="J377" s="190">
        <v>0</v>
      </c>
      <c r="K377" s="190">
        <v>0</v>
      </c>
      <c r="L377" s="190">
        <v>3</v>
      </c>
      <c r="M377" s="272">
        <f t="shared" si="15"/>
        <v>0</v>
      </c>
    </row>
    <row r="378" spans="1:13" x14ac:dyDescent="0.3">
      <c r="A378" s="240" t="str">
        <f t="shared" si="16"/>
        <v>04EP02</v>
      </c>
      <c r="B378" s="240">
        <f t="shared" si="17"/>
        <v>2</v>
      </c>
      <c r="C378" s="273" t="s">
        <v>204</v>
      </c>
      <c r="D378" s="273" t="s">
        <v>509</v>
      </c>
      <c r="E378" s="273">
        <v>2</v>
      </c>
      <c r="F378" s="273">
        <v>0</v>
      </c>
      <c r="G378" s="273">
        <v>0</v>
      </c>
      <c r="H378" s="273">
        <v>2</v>
      </c>
      <c r="I378" s="273">
        <v>0</v>
      </c>
      <c r="J378" s="273">
        <v>0</v>
      </c>
      <c r="K378" s="273">
        <v>0</v>
      </c>
      <c r="L378" s="273">
        <v>0</v>
      </c>
      <c r="M378" s="272">
        <f t="shared" si="15"/>
        <v>1</v>
      </c>
    </row>
    <row r="379" spans="1:13" x14ac:dyDescent="0.3">
      <c r="A379" s="240" t="str">
        <f t="shared" si="16"/>
        <v>04EY01</v>
      </c>
      <c r="B379" s="240">
        <f t="shared" si="17"/>
        <v>1</v>
      </c>
      <c r="C379" s="190" t="s">
        <v>103</v>
      </c>
      <c r="D379" s="190" t="s">
        <v>489</v>
      </c>
      <c r="E379" s="190">
        <v>7</v>
      </c>
      <c r="F379" s="190">
        <v>0</v>
      </c>
      <c r="G379" s="190">
        <v>0</v>
      </c>
      <c r="H379" s="190">
        <v>7</v>
      </c>
      <c r="I379" s="190">
        <v>3</v>
      </c>
      <c r="J379" s="190">
        <v>0</v>
      </c>
      <c r="K379" s="190">
        <v>0</v>
      </c>
      <c r="L379" s="190">
        <v>3</v>
      </c>
      <c r="M379" s="272">
        <f t="shared" si="15"/>
        <v>1</v>
      </c>
    </row>
    <row r="380" spans="1:13" x14ac:dyDescent="0.3">
      <c r="A380" s="240" t="str">
        <f t="shared" si="16"/>
        <v>04EY02</v>
      </c>
      <c r="B380" s="240">
        <f t="shared" si="17"/>
        <v>2</v>
      </c>
      <c r="C380" s="190" t="s">
        <v>103</v>
      </c>
      <c r="D380" s="190" t="s">
        <v>490</v>
      </c>
      <c r="E380" s="190">
        <v>2</v>
      </c>
      <c r="F380" s="190">
        <v>0</v>
      </c>
      <c r="G380" s="190">
        <v>0</v>
      </c>
      <c r="H380" s="190">
        <v>2</v>
      </c>
      <c r="I380" s="190">
        <v>3</v>
      </c>
      <c r="J380" s="190">
        <v>0</v>
      </c>
      <c r="K380" s="190">
        <v>0</v>
      </c>
      <c r="L380" s="190">
        <v>3</v>
      </c>
      <c r="M380" s="272">
        <f t="shared" si="15"/>
        <v>0</v>
      </c>
    </row>
    <row r="381" spans="1:13" x14ac:dyDescent="0.3">
      <c r="A381" s="240" t="str">
        <f t="shared" si="16"/>
        <v>04EY03</v>
      </c>
      <c r="B381" s="240">
        <f t="shared" si="17"/>
        <v>3</v>
      </c>
      <c r="C381" s="190" t="s">
        <v>103</v>
      </c>
      <c r="D381" s="190" t="s">
        <v>491</v>
      </c>
      <c r="E381" s="190">
        <v>2</v>
      </c>
      <c r="F381" s="190">
        <v>0</v>
      </c>
      <c r="G381" s="190">
        <v>0</v>
      </c>
      <c r="H381" s="190">
        <v>2</v>
      </c>
      <c r="I381" s="190">
        <v>3</v>
      </c>
      <c r="J381" s="190">
        <v>0</v>
      </c>
      <c r="K381" s="190">
        <v>0</v>
      </c>
      <c r="L381" s="190">
        <v>3</v>
      </c>
      <c r="M381" s="272">
        <f t="shared" si="15"/>
        <v>0</v>
      </c>
    </row>
    <row r="382" spans="1:13" x14ac:dyDescent="0.3">
      <c r="A382" s="240" t="str">
        <f t="shared" si="16"/>
        <v>04EY04</v>
      </c>
      <c r="B382" s="240">
        <f t="shared" si="17"/>
        <v>4</v>
      </c>
      <c r="C382" s="190" t="s">
        <v>103</v>
      </c>
      <c r="D382" s="190" t="s">
        <v>492</v>
      </c>
      <c r="E382" s="190">
        <v>1</v>
      </c>
      <c r="F382" s="190">
        <v>0</v>
      </c>
      <c r="G382" s="190">
        <v>0</v>
      </c>
      <c r="H382" s="190">
        <v>1</v>
      </c>
      <c r="I382" s="190">
        <v>0</v>
      </c>
      <c r="J382" s="190">
        <v>0</v>
      </c>
      <c r="K382" s="190">
        <v>0</v>
      </c>
      <c r="L382" s="190">
        <v>0</v>
      </c>
      <c r="M382" s="272">
        <f t="shared" si="15"/>
        <v>1</v>
      </c>
    </row>
    <row r="383" spans="1:13" x14ac:dyDescent="0.3">
      <c r="A383" s="240" t="str">
        <f t="shared" si="16"/>
        <v>04GJ01</v>
      </c>
      <c r="B383" s="240">
        <f t="shared" si="17"/>
        <v>1</v>
      </c>
      <c r="C383" s="190" t="s">
        <v>240</v>
      </c>
      <c r="D383" s="190" t="s">
        <v>461</v>
      </c>
      <c r="E383" s="190">
        <v>1</v>
      </c>
      <c r="F383" s="190">
        <v>0</v>
      </c>
      <c r="G383" s="190">
        <v>0</v>
      </c>
      <c r="H383" s="190">
        <v>1</v>
      </c>
      <c r="I383" s="190">
        <v>2</v>
      </c>
      <c r="J383" s="190">
        <v>0</v>
      </c>
      <c r="K383" s="190">
        <v>0</v>
      </c>
      <c r="L383" s="190">
        <v>2</v>
      </c>
      <c r="M383" s="272">
        <f t="shared" si="15"/>
        <v>0</v>
      </c>
    </row>
    <row r="384" spans="1:13" x14ac:dyDescent="0.3">
      <c r="A384" s="240" t="str">
        <f t="shared" si="16"/>
        <v>04YK01</v>
      </c>
      <c r="B384" s="240">
        <f t="shared" si="17"/>
        <v>1</v>
      </c>
      <c r="C384" s="190" t="s">
        <v>431</v>
      </c>
      <c r="D384" s="190" t="s">
        <v>430</v>
      </c>
      <c r="E384" s="190">
        <v>1</v>
      </c>
      <c r="F384" s="190">
        <v>0</v>
      </c>
      <c r="G384" s="190">
        <v>0</v>
      </c>
      <c r="H384" s="190">
        <v>1</v>
      </c>
      <c r="I384" s="190">
        <v>0</v>
      </c>
      <c r="J384" s="190">
        <v>0</v>
      </c>
      <c r="K384" s="190">
        <v>0</v>
      </c>
      <c r="L384" s="190">
        <v>0</v>
      </c>
      <c r="M384" s="272">
        <f t="shared" si="15"/>
        <v>1</v>
      </c>
    </row>
    <row r="385" spans="1:13" x14ac:dyDescent="0.3">
      <c r="A385" s="240" t="str">
        <f t="shared" si="16"/>
        <v>04YK02</v>
      </c>
      <c r="B385" s="240">
        <f t="shared" si="17"/>
        <v>2</v>
      </c>
      <c r="C385" s="190" t="s">
        <v>431</v>
      </c>
      <c r="D385" s="190" t="s">
        <v>433</v>
      </c>
      <c r="E385" s="190">
        <v>4</v>
      </c>
      <c r="F385" s="190">
        <v>0</v>
      </c>
      <c r="G385" s="190">
        <v>0</v>
      </c>
      <c r="H385" s="190">
        <v>4</v>
      </c>
      <c r="I385" s="190">
        <v>8</v>
      </c>
      <c r="J385" s="190">
        <v>0</v>
      </c>
      <c r="K385" s="190">
        <v>0</v>
      </c>
      <c r="L385" s="190">
        <v>8</v>
      </c>
      <c r="M385" s="272">
        <f t="shared" si="15"/>
        <v>0</v>
      </c>
    </row>
    <row r="386" spans="1:13" x14ac:dyDescent="0.3">
      <c r="A386" s="240" t="str">
        <f t="shared" si="16"/>
        <v>04YK03</v>
      </c>
      <c r="B386" s="240">
        <f t="shared" si="17"/>
        <v>3</v>
      </c>
      <c r="C386" s="190" t="s">
        <v>431</v>
      </c>
      <c r="D386" s="190" t="s">
        <v>442</v>
      </c>
      <c r="E386" s="190">
        <v>2</v>
      </c>
      <c r="F386" s="190">
        <v>0</v>
      </c>
      <c r="G386" s="190">
        <v>0</v>
      </c>
      <c r="H386" s="190">
        <v>2</v>
      </c>
      <c r="I386" s="190">
        <v>0</v>
      </c>
      <c r="J386" s="190">
        <v>0</v>
      </c>
      <c r="K386" s="190">
        <v>0</v>
      </c>
      <c r="L386" s="190">
        <v>0</v>
      </c>
      <c r="M386" s="272">
        <f t="shared" si="15"/>
        <v>1</v>
      </c>
    </row>
    <row r="387" spans="1:13" x14ac:dyDescent="0.3">
      <c r="A387" s="240" t="str">
        <f t="shared" si="16"/>
        <v>04YK04</v>
      </c>
      <c r="B387" s="240">
        <f t="shared" si="17"/>
        <v>4</v>
      </c>
      <c r="C387" s="190" t="s">
        <v>431</v>
      </c>
      <c r="D387" s="190" t="s">
        <v>469</v>
      </c>
      <c r="E387" s="190">
        <v>0</v>
      </c>
      <c r="F387" s="190">
        <v>0</v>
      </c>
      <c r="G387" s="190">
        <v>0</v>
      </c>
      <c r="H387" s="190">
        <v>0</v>
      </c>
      <c r="I387" s="190">
        <v>1</v>
      </c>
      <c r="J387" s="190">
        <v>0</v>
      </c>
      <c r="K387" s="190">
        <v>0</v>
      </c>
      <c r="L387" s="190">
        <v>1</v>
      </c>
      <c r="M387" s="272">
        <f t="shared" si="15"/>
        <v>0</v>
      </c>
    </row>
    <row r="388" spans="1:13" x14ac:dyDescent="0.3">
      <c r="A388" s="240" t="str">
        <f t="shared" si="16"/>
        <v>04YK05</v>
      </c>
      <c r="B388" s="240">
        <f t="shared" si="17"/>
        <v>5</v>
      </c>
      <c r="C388" s="190" t="s">
        <v>431</v>
      </c>
      <c r="D388" s="190" t="s">
        <v>474</v>
      </c>
      <c r="E388" s="190">
        <v>0</v>
      </c>
      <c r="F388" s="190">
        <v>0</v>
      </c>
      <c r="G388" s="190">
        <v>0</v>
      </c>
      <c r="H388" s="190">
        <v>0</v>
      </c>
      <c r="I388" s="190">
        <v>1</v>
      </c>
      <c r="J388" s="190">
        <v>0</v>
      </c>
      <c r="K388" s="190">
        <v>0</v>
      </c>
      <c r="L388" s="190">
        <v>1</v>
      </c>
      <c r="M388" s="272">
        <f t="shared" si="15"/>
        <v>0</v>
      </c>
    </row>
    <row r="389" spans="1:13" x14ac:dyDescent="0.3">
      <c r="A389" s="240" t="str">
        <f t="shared" si="16"/>
        <v>04YK06</v>
      </c>
      <c r="B389" s="240">
        <f t="shared" si="17"/>
        <v>6</v>
      </c>
      <c r="C389" s="190" t="s">
        <v>431</v>
      </c>
      <c r="D389" s="190" t="s">
        <v>475</v>
      </c>
      <c r="E389" s="190">
        <v>1</v>
      </c>
      <c r="F389" s="190">
        <v>0</v>
      </c>
      <c r="G389" s="190">
        <v>0</v>
      </c>
      <c r="H389" s="190">
        <v>1</v>
      </c>
      <c r="I389" s="190">
        <v>0</v>
      </c>
      <c r="J389" s="190">
        <v>0</v>
      </c>
      <c r="K389" s="190">
        <v>0</v>
      </c>
      <c r="L389" s="190">
        <v>0</v>
      </c>
      <c r="M389" s="272">
        <f t="shared" si="15"/>
        <v>1</v>
      </c>
    </row>
    <row r="390" spans="1:13" x14ac:dyDescent="0.3">
      <c r="A390" s="240" t="str">
        <f t="shared" si="16"/>
        <v>04YK07</v>
      </c>
      <c r="B390" s="240">
        <f t="shared" si="17"/>
        <v>7</v>
      </c>
      <c r="C390" s="190" t="s">
        <v>431</v>
      </c>
      <c r="D390" s="190" t="s">
        <v>483</v>
      </c>
      <c r="E390" s="190">
        <v>1</v>
      </c>
      <c r="F390" s="190">
        <v>0</v>
      </c>
      <c r="G390" s="190">
        <v>0</v>
      </c>
      <c r="H390" s="190">
        <v>1</v>
      </c>
      <c r="I390" s="190">
        <v>2</v>
      </c>
      <c r="J390" s="190">
        <v>0</v>
      </c>
      <c r="K390" s="190">
        <v>0</v>
      </c>
      <c r="L390" s="190">
        <v>2</v>
      </c>
      <c r="M390" s="272">
        <f t="shared" si="15"/>
        <v>0</v>
      </c>
    </row>
    <row r="391" spans="1:13" x14ac:dyDescent="0.3">
      <c r="A391" s="240" t="str">
        <f t="shared" si="16"/>
        <v>04YK08</v>
      </c>
      <c r="B391" s="240">
        <f t="shared" si="17"/>
        <v>8</v>
      </c>
      <c r="C391" s="190" t="s">
        <v>431</v>
      </c>
      <c r="D391" s="190" t="s">
        <v>486</v>
      </c>
      <c r="E391" s="190">
        <v>0</v>
      </c>
      <c r="F391" s="190">
        <v>0</v>
      </c>
      <c r="G391" s="190">
        <v>0</v>
      </c>
      <c r="H391" s="190">
        <v>0</v>
      </c>
      <c r="I391" s="190">
        <v>0</v>
      </c>
      <c r="J391" s="190">
        <v>0</v>
      </c>
      <c r="K391" s="190">
        <v>0</v>
      </c>
      <c r="L391" s="190">
        <v>0</v>
      </c>
      <c r="M391" s="272">
        <f t="shared" si="15"/>
        <v>0</v>
      </c>
    </row>
    <row r="392" spans="1:13" x14ac:dyDescent="0.3">
      <c r="A392" s="240" t="str">
        <f t="shared" si="16"/>
        <v>04YK09</v>
      </c>
      <c r="B392" s="240">
        <f t="shared" si="17"/>
        <v>9</v>
      </c>
      <c r="C392" s="190" t="s">
        <v>431</v>
      </c>
      <c r="D392" s="190" t="s">
        <v>487</v>
      </c>
      <c r="E392" s="190">
        <v>0</v>
      </c>
      <c r="F392" s="190">
        <v>0</v>
      </c>
      <c r="G392" s="190">
        <v>0</v>
      </c>
      <c r="H392" s="190">
        <v>0</v>
      </c>
      <c r="I392" s="190">
        <v>1</v>
      </c>
      <c r="J392" s="190">
        <v>0</v>
      </c>
      <c r="K392" s="190">
        <v>0</v>
      </c>
      <c r="L392" s="190">
        <v>1</v>
      </c>
      <c r="M392" s="272">
        <f t="shared" si="15"/>
        <v>0</v>
      </c>
    </row>
    <row r="393" spans="1:13" x14ac:dyDescent="0.3">
      <c r="A393" s="240" t="str">
        <f t="shared" si="16"/>
        <v>05HJ01</v>
      </c>
      <c r="B393" s="240">
        <f t="shared" si="17"/>
        <v>1</v>
      </c>
      <c r="C393" s="190" t="s">
        <v>367</v>
      </c>
      <c r="D393" s="190" t="s">
        <v>499</v>
      </c>
      <c r="E393" s="190">
        <v>4</v>
      </c>
      <c r="F393" s="190">
        <v>0</v>
      </c>
      <c r="G393" s="190">
        <v>0</v>
      </c>
      <c r="H393" s="190">
        <v>4</v>
      </c>
      <c r="I393" s="190">
        <v>0</v>
      </c>
      <c r="J393" s="190">
        <v>0</v>
      </c>
      <c r="K393" s="190">
        <v>0</v>
      </c>
      <c r="L393" s="190">
        <v>0</v>
      </c>
      <c r="M393" s="272">
        <f t="shared" si="15"/>
        <v>1</v>
      </c>
    </row>
    <row r="394" spans="1:13" x14ac:dyDescent="0.3">
      <c r="A394" s="240" t="str">
        <f t="shared" si="16"/>
        <v>05HJ02</v>
      </c>
      <c r="B394" s="240">
        <f t="shared" si="17"/>
        <v>2</v>
      </c>
      <c r="C394" s="190" t="s">
        <v>367</v>
      </c>
      <c r="D394" s="190" t="s">
        <v>500</v>
      </c>
      <c r="E394" s="190">
        <v>2</v>
      </c>
      <c r="F394" s="190">
        <v>0</v>
      </c>
      <c r="G394" s="190">
        <v>0</v>
      </c>
      <c r="H394" s="190">
        <v>2</v>
      </c>
      <c r="I394" s="190">
        <v>3</v>
      </c>
      <c r="J394" s="190">
        <v>0</v>
      </c>
      <c r="K394" s="190">
        <v>1</v>
      </c>
      <c r="L394" s="190">
        <v>4</v>
      </c>
      <c r="M394" s="272">
        <f t="shared" si="15"/>
        <v>0</v>
      </c>
    </row>
    <row r="395" spans="1:13" x14ac:dyDescent="0.3">
      <c r="A395" s="240" t="str">
        <f t="shared" si="16"/>
        <v>05HJ03</v>
      </c>
      <c r="B395" s="240">
        <f t="shared" si="17"/>
        <v>3</v>
      </c>
      <c r="C395" s="190" t="s">
        <v>367</v>
      </c>
      <c r="D395" s="190" t="s">
        <v>503</v>
      </c>
      <c r="E395" s="190">
        <v>0</v>
      </c>
      <c r="F395" s="190">
        <v>0</v>
      </c>
      <c r="G395" s="190">
        <v>0</v>
      </c>
      <c r="H395" s="190">
        <v>0</v>
      </c>
      <c r="I395" s="190">
        <v>0</v>
      </c>
      <c r="J395" s="190">
        <v>0</v>
      </c>
      <c r="K395" s="190">
        <v>0</v>
      </c>
      <c r="L395" s="190">
        <v>0</v>
      </c>
      <c r="M395" s="272">
        <f t="shared" ref="M395:M458" si="18">IF(H395&gt;L395,1,0)</f>
        <v>0</v>
      </c>
    </row>
    <row r="396" spans="1:13" x14ac:dyDescent="0.3">
      <c r="A396" s="240" t="str">
        <f t="shared" ref="A396:A459" si="19">C396&amp;IF(B396&lt;10,"0","")&amp;B396</f>
        <v>05HJ04</v>
      </c>
      <c r="B396" s="240">
        <f t="shared" ref="B396:B459" si="20">IF(C396=C395,B395+1,1)</f>
        <v>4</v>
      </c>
      <c r="C396" s="190" t="s">
        <v>367</v>
      </c>
      <c r="D396" s="190" t="s">
        <v>505</v>
      </c>
      <c r="E396" s="190">
        <v>1</v>
      </c>
      <c r="F396" s="190">
        <v>0</v>
      </c>
      <c r="G396" s="190">
        <v>0</v>
      </c>
      <c r="H396" s="190">
        <v>1</v>
      </c>
      <c r="I396" s="190">
        <v>0</v>
      </c>
      <c r="J396" s="190">
        <v>0</v>
      </c>
      <c r="K396" s="190">
        <v>0</v>
      </c>
      <c r="L396" s="190">
        <v>0</v>
      </c>
      <c r="M396" s="272">
        <f t="shared" si="18"/>
        <v>1</v>
      </c>
    </row>
    <row r="397" spans="1:13" x14ac:dyDescent="0.3">
      <c r="A397" s="240" t="str">
        <f t="shared" si="19"/>
        <v>05HS01</v>
      </c>
      <c r="B397" s="240">
        <f t="shared" si="20"/>
        <v>1</v>
      </c>
      <c r="C397" s="190" t="s">
        <v>340</v>
      </c>
      <c r="D397" s="190" t="s">
        <v>491</v>
      </c>
      <c r="E397" s="190">
        <v>0</v>
      </c>
      <c r="F397" s="190">
        <v>0</v>
      </c>
      <c r="G397" s="190">
        <v>0</v>
      </c>
      <c r="H397" s="190">
        <v>0</v>
      </c>
      <c r="I397" s="190">
        <v>1</v>
      </c>
      <c r="J397" s="190">
        <v>0</v>
      </c>
      <c r="K397" s="190">
        <v>0</v>
      </c>
      <c r="L397" s="190">
        <v>1</v>
      </c>
      <c r="M397" s="272">
        <f t="shared" si="18"/>
        <v>0</v>
      </c>
    </row>
    <row r="398" spans="1:13" x14ac:dyDescent="0.3">
      <c r="A398" s="240" t="str">
        <f t="shared" si="19"/>
        <v>05MF01</v>
      </c>
      <c r="B398" s="240">
        <f t="shared" si="20"/>
        <v>1</v>
      </c>
      <c r="C398" s="190" t="s">
        <v>184</v>
      </c>
      <c r="D398" s="190" t="s">
        <v>433</v>
      </c>
      <c r="E398" s="190">
        <v>0</v>
      </c>
      <c r="F398" s="190">
        <v>0</v>
      </c>
      <c r="G398" s="190">
        <v>0</v>
      </c>
      <c r="H398" s="190">
        <v>0</v>
      </c>
      <c r="I398" s="190">
        <v>4</v>
      </c>
      <c r="J398" s="190">
        <v>0</v>
      </c>
      <c r="K398" s="190">
        <v>0</v>
      </c>
      <c r="L398" s="190">
        <v>4</v>
      </c>
      <c r="M398" s="272">
        <f t="shared" si="18"/>
        <v>0</v>
      </c>
    </row>
    <row r="399" spans="1:13" x14ac:dyDescent="0.3">
      <c r="A399" s="240" t="str">
        <f t="shared" si="19"/>
        <v>05MF02</v>
      </c>
      <c r="B399" s="240">
        <f t="shared" si="20"/>
        <v>2</v>
      </c>
      <c r="C399" s="190" t="s">
        <v>184</v>
      </c>
      <c r="D399" s="190" t="s">
        <v>438</v>
      </c>
      <c r="E399" s="190">
        <v>0</v>
      </c>
      <c r="F399" s="190">
        <v>0</v>
      </c>
      <c r="G399" s="190">
        <v>0</v>
      </c>
      <c r="H399" s="190">
        <v>0</v>
      </c>
      <c r="I399" s="190">
        <v>0</v>
      </c>
      <c r="J399" s="190">
        <v>0</v>
      </c>
      <c r="K399" s="190">
        <v>1</v>
      </c>
      <c r="L399" s="190">
        <v>1</v>
      </c>
      <c r="M399" s="272">
        <f t="shared" si="18"/>
        <v>0</v>
      </c>
    </row>
    <row r="400" spans="1:13" x14ac:dyDescent="0.3">
      <c r="A400" s="240" t="str">
        <f t="shared" si="19"/>
        <v>05PE01</v>
      </c>
      <c r="B400" s="240">
        <f t="shared" si="20"/>
        <v>1</v>
      </c>
      <c r="C400" s="190" t="s">
        <v>236</v>
      </c>
      <c r="D400" s="190" t="s">
        <v>471</v>
      </c>
      <c r="E400" s="190">
        <v>0</v>
      </c>
      <c r="F400" s="190">
        <v>0</v>
      </c>
      <c r="G400" s="190">
        <v>0</v>
      </c>
      <c r="H400" s="190">
        <v>0</v>
      </c>
      <c r="I400" s="190">
        <v>1</v>
      </c>
      <c r="J400" s="190">
        <v>0</v>
      </c>
      <c r="K400" s="190">
        <v>0</v>
      </c>
      <c r="L400" s="190">
        <v>1</v>
      </c>
      <c r="M400" s="272">
        <f t="shared" si="18"/>
        <v>0</v>
      </c>
    </row>
    <row r="401" spans="1:13" x14ac:dyDescent="0.3">
      <c r="A401" s="240" t="str">
        <f t="shared" si="19"/>
        <v>05PE02</v>
      </c>
      <c r="B401" s="240">
        <f t="shared" si="20"/>
        <v>2</v>
      </c>
      <c r="C401" s="190" t="s">
        <v>236</v>
      </c>
      <c r="D401" s="190" t="s">
        <v>475</v>
      </c>
      <c r="E401" s="190">
        <v>0</v>
      </c>
      <c r="F401" s="190">
        <v>0</v>
      </c>
      <c r="G401" s="190">
        <v>1</v>
      </c>
      <c r="H401" s="190">
        <v>1</v>
      </c>
      <c r="I401" s="190">
        <v>0</v>
      </c>
      <c r="J401" s="190">
        <v>0</v>
      </c>
      <c r="K401" s="190">
        <v>0</v>
      </c>
      <c r="L401" s="190">
        <v>0</v>
      </c>
      <c r="M401" s="272">
        <f t="shared" si="18"/>
        <v>1</v>
      </c>
    </row>
    <row r="402" spans="1:13" x14ac:dyDescent="0.3">
      <c r="A402" s="240" t="str">
        <f t="shared" si="19"/>
        <v>05PZ01</v>
      </c>
      <c r="B402" s="240">
        <f t="shared" si="20"/>
        <v>1</v>
      </c>
      <c r="C402" s="190" t="s">
        <v>163</v>
      </c>
      <c r="D402" s="190" t="s">
        <v>423</v>
      </c>
      <c r="E402" s="190">
        <v>0</v>
      </c>
      <c r="F402" s="190">
        <v>0</v>
      </c>
      <c r="G402" s="190">
        <v>0</v>
      </c>
      <c r="H402" s="190">
        <v>0</v>
      </c>
      <c r="I402" s="190">
        <v>1</v>
      </c>
      <c r="J402" s="190">
        <v>1</v>
      </c>
      <c r="K402" s="190">
        <v>0</v>
      </c>
      <c r="L402" s="190">
        <v>2</v>
      </c>
      <c r="M402" s="272">
        <f t="shared" si="18"/>
        <v>0</v>
      </c>
    </row>
    <row r="403" spans="1:13" x14ac:dyDescent="0.3">
      <c r="A403" s="240" t="str">
        <f t="shared" si="19"/>
        <v>05PZ02</v>
      </c>
      <c r="B403" s="240">
        <f t="shared" si="20"/>
        <v>2</v>
      </c>
      <c r="C403" s="190" t="s">
        <v>163</v>
      </c>
      <c r="D403" s="190" t="s">
        <v>429</v>
      </c>
      <c r="E403" s="190">
        <v>0</v>
      </c>
      <c r="F403" s="190">
        <v>0</v>
      </c>
      <c r="G403" s="190">
        <v>0</v>
      </c>
      <c r="H403" s="190">
        <v>0</v>
      </c>
      <c r="I403" s="190">
        <v>1</v>
      </c>
      <c r="J403" s="190">
        <v>0</v>
      </c>
      <c r="K403" s="190">
        <v>0</v>
      </c>
      <c r="L403" s="190">
        <v>1</v>
      </c>
      <c r="M403" s="272">
        <f t="shared" si="18"/>
        <v>0</v>
      </c>
    </row>
    <row r="404" spans="1:13" x14ac:dyDescent="0.3">
      <c r="A404" s="240" t="str">
        <f t="shared" si="19"/>
        <v>05YX01</v>
      </c>
      <c r="B404" s="240">
        <f t="shared" si="20"/>
        <v>1</v>
      </c>
      <c r="C404" s="190" t="s">
        <v>233</v>
      </c>
      <c r="D404" s="190" t="s">
        <v>454</v>
      </c>
      <c r="E404" s="190">
        <v>0</v>
      </c>
      <c r="F404" s="190">
        <v>0</v>
      </c>
      <c r="G404" s="190">
        <v>0</v>
      </c>
      <c r="H404" s="190">
        <v>0</v>
      </c>
      <c r="I404" s="190">
        <v>0</v>
      </c>
      <c r="J404" s="190">
        <v>0</v>
      </c>
      <c r="K404" s="190">
        <v>0</v>
      </c>
      <c r="L404" s="190">
        <v>0</v>
      </c>
      <c r="M404" s="272">
        <f t="shared" si="18"/>
        <v>0</v>
      </c>
    </row>
    <row r="405" spans="1:13" x14ac:dyDescent="0.3">
      <c r="A405" s="240" t="str">
        <f t="shared" si="19"/>
        <v>05YX02</v>
      </c>
      <c r="B405" s="240">
        <f t="shared" si="20"/>
        <v>2</v>
      </c>
      <c r="C405" s="190" t="s">
        <v>233</v>
      </c>
      <c r="D405" s="190" t="s">
        <v>458</v>
      </c>
      <c r="E405" s="190">
        <v>2</v>
      </c>
      <c r="F405" s="190">
        <v>0</v>
      </c>
      <c r="G405" s="190">
        <v>0</v>
      </c>
      <c r="H405" s="190">
        <v>2</v>
      </c>
      <c r="I405" s="190">
        <v>0</v>
      </c>
      <c r="J405" s="190">
        <v>0</v>
      </c>
      <c r="K405" s="190">
        <v>0</v>
      </c>
      <c r="L405" s="190">
        <v>0</v>
      </c>
      <c r="M405" s="272">
        <f t="shared" si="18"/>
        <v>1</v>
      </c>
    </row>
    <row r="406" spans="1:13" x14ac:dyDescent="0.3">
      <c r="A406" s="240" t="str">
        <f t="shared" si="19"/>
        <v>05YX03</v>
      </c>
      <c r="B406" s="240">
        <f t="shared" si="20"/>
        <v>3</v>
      </c>
      <c r="C406" s="190" t="s">
        <v>233</v>
      </c>
      <c r="D406" s="190" t="s">
        <v>473</v>
      </c>
      <c r="E406" s="190">
        <v>0</v>
      </c>
      <c r="F406" s="190">
        <v>0</v>
      </c>
      <c r="G406" s="190">
        <v>0</v>
      </c>
      <c r="H406" s="190">
        <v>0</v>
      </c>
      <c r="I406" s="190">
        <v>0</v>
      </c>
      <c r="J406" s="190">
        <v>0</v>
      </c>
      <c r="K406" s="190">
        <v>0</v>
      </c>
      <c r="L406" s="190">
        <v>0</v>
      </c>
      <c r="M406" s="272">
        <f t="shared" si="18"/>
        <v>0</v>
      </c>
    </row>
    <row r="407" spans="1:13" x14ac:dyDescent="0.3">
      <c r="A407" s="240" t="str">
        <f t="shared" si="19"/>
        <v>05YX04</v>
      </c>
      <c r="B407" s="240">
        <f t="shared" si="20"/>
        <v>4</v>
      </c>
      <c r="C407" s="190" t="s">
        <v>233</v>
      </c>
      <c r="D407" s="190" t="s">
        <v>474</v>
      </c>
      <c r="E407" s="190">
        <v>9</v>
      </c>
      <c r="F407" s="190">
        <v>0</v>
      </c>
      <c r="G407" s="190">
        <v>0</v>
      </c>
      <c r="H407" s="190">
        <v>9</v>
      </c>
      <c r="I407" s="190">
        <v>11</v>
      </c>
      <c r="J407" s="190">
        <v>0</v>
      </c>
      <c r="K407" s="190">
        <v>0</v>
      </c>
      <c r="L407" s="190">
        <v>11</v>
      </c>
      <c r="M407" s="272">
        <f t="shared" si="18"/>
        <v>0</v>
      </c>
    </row>
    <row r="408" spans="1:13" x14ac:dyDescent="0.3">
      <c r="A408" s="240" t="str">
        <f t="shared" si="19"/>
        <v>05YX05</v>
      </c>
      <c r="B408" s="240">
        <f t="shared" si="20"/>
        <v>5</v>
      </c>
      <c r="C408" s="190" t="s">
        <v>233</v>
      </c>
      <c r="D408" s="190" t="s">
        <v>475</v>
      </c>
      <c r="E408" s="190">
        <v>1</v>
      </c>
      <c r="F408" s="190">
        <v>0</v>
      </c>
      <c r="G408" s="190">
        <v>0</v>
      </c>
      <c r="H408" s="190">
        <v>1</v>
      </c>
      <c r="I408" s="190">
        <v>1</v>
      </c>
      <c r="J408" s="190">
        <v>0</v>
      </c>
      <c r="K408" s="190">
        <v>0</v>
      </c>
      <c r="L408" s="190">
        <v>1</v>
      </c>
      <c r="M408" s="272">
        <f t="shared" si="18"/>
        <v>0</v>
      </c>
    </row>
    <row r="409" spans="1:13" x14ac:dyDescent="0.3">
      <c r="A409" s="240" t="str">
        <f t="shared" si="19"/>
        <v>05YX06</v>
      </c>
      <c r="B409" s="240">
        <f t="shared" si="20"/>
        <v>6</v>
      </c>
      <c r="C409" s="190" t="s">
        <v>233</v>
      </c>
      <c r="D409" s="190" t="s">
        <v>476</v>
      </c>
      <c r="E409" s="190">
        <v>1</v>
      </c>
      <c r="F409" s="190">
        <v>0</v>
      </c>
      <c r="G409" s="190">
        <v>0</v>
      </c>
      <c r="H409" s="190">
        <v>1</v>
      </c>
      <c r="I409" s="190">
        <v>0</v>
      </c>
      <c r="J409" s="190">
        <v>0</v>
      </c>
      <c r="K409" s="190">
        <v>0</v>
      </c>
      <c r="L409" s="190">
        <v>0</v>
      </c>
      <c r="M409" s="272">
        <f t="shared" si="18"/>
        <v>1</v>
      </c>
    </row>
    <row r="410" spans="1:13" x14ac:dyDescent="0.3">
      <c r="A410" s="240" t="str">
        <f t="shared" si="19"/>
        <v>05YX07</v>
      </c>
      <c r="B410" s="240">
        <f t="shared" si="20"/>
        <v>7</v>
      </c>
      <c r="C410" s="190" t="s">
        <v>233</v>
      </c>
      <c r="D410" s="190" t="s">
        <v>479</v>
      </c>
      <c r="E410" s="190">
        <v>9</v>
      </c>
      <c r="F410" s="190">
        <v>0</v>
      </c>
      <c r="G410" s="190">
        <v>0</v>
      </c>
      <c r="H410" s="190">
        <v>9</v>
      </c>
      <c r="I410" s="190">
        <v>5</v>
      </c>
      <c r="J410" s="190">
        <v>0</v>
      </c>
      <c r="K410" s="190">
        <v>0</v>
      </c>
      <c r="L410" s="190">
        <v>5</v>
      </c>
      <c r="M410" s="272">
        <f t="shared" si="18"/>
        <v>1</v>
      </c>
    </row>
    <row r="411" spans="1:13" x14ac:dyDescent="0.3">
      <c r="A411" s="240" t="str">
        <f t="shared" si="19"/>
        <v>05YX08</v>
      </c>
      <c r="B411" s="240">
        <f t="shared" si="20"/>
        <v>8</v>
      </c>
      <c r="C411" s="190" t="s">
        <v>233</v>
      </c>
      <c r="D411" s="190" t="s">
        <v>480</v>
      </c>
      <c r="E411" s="190">
        <v>1</v>
      </c>
      <c r="F411" s="190">
        <v>0</v>
      </c>
      <c r="G411" s="190">
        <v>0</v>
      </c>
      <c r="H411" s="190">
        <v>1</v>
      </c>
      <c r="I411" s="190">
        <v>1</v>
      </c>
      <c r="J411" s="190">
        <v>0</v>
      </c>
      <c r="K411" s="190">
        <v>0</v>
      </c>
      <c r="L411" s="190">
        <v>1</v>
      </c>
      <c r="M411" s="272">
        <f t="shared" si="18"/>
        <v>0</v>
      </c>
    </row>
    <row r="412" spans="1:13" x14ac:dyDescent="0.3">
      <c r="A412" s="240" t="str">
        <f t="shared" si="19"/>
        <v>05YX09</v>
      </c>
      <c r="B412" s="240">
        <f t="shared" si="20"/>
        <v>9</v>
      </c>
      <c r="C412" s="190" t="s">
        <v>233</v>
      </c>
      <c r="D412" s="190" t="s">
        <v>481</v>
      </c>
      <c r="E412" s="190">
        <v>1</v>
      </c>
      <c r="F412" s="190">
        <v>0</v>
      </c>
      <c r="G412" s="190">
        <v>0</v>
      </c>
      <c r="H412" s="190">
        <v>1</v>
      </c>
      <c r="I412" s="190">
        <v>0</v>
      </c>
      <c r="J412" s="190">
        <v>0</v>
      </c>
      <c r="K412" s="190">
        <v>0</v>
      </c>
      <c r="L412" s="190">
        <v>0</v>
      </c>
      <c r="M412" s="272">
        <f t="shared" si="18"/>
        <v>1</v>
      </c>
    </row>
    <row r="413" spans="1:13" x14ac:dyDescent="0.3">
      <c r="A413" s="240" t="str">
        <f t="shared" si="19"/>
        <v>05YX10</v>
      </c>
      <c r="B413" s="240">
        <f t="shared" si="20"/>
        <v>10</v>
      </c>
      <c r="C413" s="190" t="s">
        <v>233</v>
      </c>
      <c r="D413" s="190" t="s">
        <v>482</v>
      </c>
      <c r="E413" s="190">
        <v>2</v>
      </c>
      <c r="F413" s="190">
        <v>0</v>
      </c>
      <c r="G413" s="190">
        <v>0</v>
      </c>
      <c r="H413" s="190">
        <v>2</v>
      </c>
      <c r="I413" s="190">
        <v>0</v>
      </c>
      <c r="J413" s="190">
        <v>0</v>
      </c>
      <c r="K413" s="190">
        <v>0</v>
      </c>
      <c r="L413" s="190">
        <v>0</v>
      </c>
      <c r="M413" s="272">
        <f t="shared" si="18"/>
        <v>1</v>
      </c>
    </row>
    <row r="414" spans="1:13" x14ac:dyDescent="0.3">
      <c r="A414" s="240" t="str">
        <f t="shared" si="19"/>
        <v>05YX11</v>
      </c>
      <c r="B414" s="240">
        <f t="shared" si="20"/>
        <v>11</v>
      </c>
      <c r="C414" s="190" t="s">
        <v>233</v>
      </c>
      <c r="D414" s="190" t="s">
        <v>483</v>
      </c>
      <c r="E414" s="190">
        <v>3</v>
      </c>
      <c r="F414" s="190">
        <v>0</v>
      </c>
      <c r="G414" s="190">
        <v>0</v>
      </c>
      <c r="H414" s="190">
        <v>3</v>
      </c>
      <c r="I414" s="190">
        <v>3</v>
      </c>
      <c r="J414" s="190">
        <v>0</v>
      </c>
      <c r="K414" s="190">
        <v>0</v>
      </c>
      <c r="L414" s="190">
        <v>3</v>
      </c>
      <c r="M414" s="272">
        <f t="shared" si="18"/>
        <v>0</v>
      </c>
    </row>
    <row r="415" spans="1:13" x14ac:dyDescent="0.3">
      <c r="A415" s="240" t="str">
        <f t="shared" si="19"/>
        <v>05YX12</v>
      </c>
      <c r="B415" s="240">
        <f t="shared" si="20"/>
        <v>12</v>
      </c>
      <c r="C415" s="190" t="s">
        <v>233</v>
      </c>
      <c r="D415" s="190" t="s">
        <v>485</v>
      </c>
      <c r="E415" s="190">
        <v>1</v>
      </c>
      <c r="F415" s="190">
        <v>0</v>
      </c>
      <c r="G415" s="190">
        <v>0</v>
      </c>
      <c r="H415" s="190">
        <v>1</v>
      </c>
      <c r="I415" s="190">
        <v>0</v>
      </c>
      <c r="J415" s="190">
        <v>0</v>
      </c>
      <c r="K415" s="190">
        <v>0</v>
      </c>
      <c r="L415" s="190">
        <v>0</v>
      </c>
      <c r="M415" s="272">
        <f t="shared" si="18"/>
        <v>1</v>
      </c>
    </row>
    <row r="416" spans="1:13" x14ac:dyDescent="0.3">
      <c r="A416" s="240" t="str">
        <f t="shared" si="19"/>
        <v>05YX13</v>
      </c>
      <c r="B416" s="240">
        <f t="shared" si="20"/>
        <v>13</v>
      </c>
      <c r="C416" s="190" t="s">
        <v>233</v>
      </c>
      <c r="D416" s="190" t="s">
        <v>487</v>
      </c>
      <c r="E416" s="190">
        <v>1</v>
      </c>
      <c r="F416" s="190">
        <v>0</v>
      </c>
      <c r="G416" s="190">
        <v>0</v>
      </c>
      <c r="H416" s="190">
        <v>1</v>
      </c>
      <c r="I416" s="190">
        <v>0</v>
      </c>
      <c r="J416" s="190">
        <v>0</v>
      </c>
      <c r="K416" s="190">
        <v>0</v>
      </c>
      <c r="L416" s="190">
        <v>0</v>
      </c>
      <c r="M416" s="272">
        <f t="shared" si="18"/>
        <v>1</v>
      </c>
    </row>
    <row r="417" spans="1:13" x14ac:dyDescent="0.3">
      <c r="A417" s="240" t="str">
        <f t="shared" si="19"/>
        <v>05YX14</v>
      </c>
      <c r="B417" s="240">
        <f t="shared" si="20"/>
        <v>14</v>
      </c>
      <c r="C417" s="190" t="s">
        <v>233</v>
      </c>
      <c r="D417" s="190" t="s">
        <v>489</v>
      </c>
      <c r="E417" s="190">
        <v>0</v>
      </c>
      <c r="F417" s="190">
        <v>0</v>
      </c>
      <c r="G417" s="190">
        <v>0</v>
      </c>
      <c r="H417" s="190">
        <v>0</v>
      </c>
      <c r="I417" s="190">
        <v>0</v>
      </c>
      <c r="J417" s="190">
        <v>0</v>
      </c>
      <c r="K417" s="190">
        <v>0</v>
      </c>
      <c r="L417" s="190">
        <v>0</v>
      </c>
      <c r="M417" s="272">
        <f t="shared" si="18"/>
        <v>0</v>
      </c>
    </row>
    <row r="418" spans="1:13" x14ac:dyDescent="0.3">
      <c r="A418" s="240" t="str">
        <f t="shared" si="19"/>
        <v>05YX15</v>
      </c>
      <c r="B418" s="240">
        <f t="shared" si="20"/>
        <v>15</v>
      </c>
      <c r="C418" s="273" t="s">
        <v>233</v>
      </c>
      <c r="D418" s="273" t="s">
        <v>509</v>
      </c>
      <c r="E418" s="273">
        <v>1</v>
      </c>
      <c r="F418" s="273">
        <v>0</v>
      </c>
      <c r="G418" s="273">
        <v>0</v>
      </c>
      <c r="H418" s="273">
        <v>1</v>
      </c>
      <c r="I418" s="273">
        <v>1</v>
      </c>
      <c r="J418" s="273">
        <v>0</v>
      </c>
      <c r="K418" s="273">
        <v>0</v>
      </c>
      <c r="L418" s="273">
        <v>1</v>
      </c>
      <c r="M418" s="272">
        <f t="shared" si="18"/>
        <v>0</v>
      </c>
    </row>
    <row r="419" spans="1:13" x14ac:dyDescent="0.3">
      <c r="A419" s="240" t="str">
        <f t="shared" si="19"/>
        <v>06RJ01</v>
      </c>
      <c r="B419" s="240">
        <f t="shared" si="20"/>
        <v>1</v>
      </c>
      <c r="C419" s="190" t="s">
        <v>159</v>
      </c>
      <c r="D419" s="190" t="s">
        <v>417</v>
      </c>
      <c r="E419" s="190">
        <v>2</v>
      </c>
      <c r="F419" s="190">
        <v>0</v>
      </c>
      <c r="G419" s="190">
        <v>0</v>
      </c>
      <c r="H419" s="190">
        <v>2</v>
      </c>
      <c r="I419" s="190">
        <v>1</v>
      </c>
      <c r="J419" s="190">
        <v>0</v>
      </c>
      <c r="K419" s="190">
        <v>0</v>
      </c>
      <c r="L419" s="190">
        <v>1</v>
      </c>
      <c r="M419" s="272">
        <f t="shared" si="18"/>
        <v>1</v>
      </c>
    </row>
    <row r="420" spans="1:13" x14ac:dyDescent="0.3">
      <c r="A420" s="240" t="str">
        <f t="shared" si="19"/>
        <v>06RJ02</v>
      </c>
      <c r="B420" s="240">
        <f t="shared" si="20"/>
        <v>2</v>
      </c>
      <c r="C420" s="190" t="s">
        <v>159</v>
      </c>
      <c r="D420" s="190" t="s">
        <v>423</v>
      </c>
      <c r="E420" s="190">
        <v>1</v>
      </c>
      <c r="F420" s="190">
        <v>0</v>
      </c>
      <c r="G420" s="190">
        <v>0</v>
      </c>
      <c r="H420" s="190">
        <v>1</v>
      </c>
      <c r="I420" s="190">
        <v>0</v>
      </c>
      <c r="J420" s="190">
        <v>1</v>
      </c>
      <c r="K420" s="190">
        <v>0</v>
      </c>
      <c r="L420" s="190">
        <v>1</v>
      </c>
      <c r="M420" s="272">
        <f t="shared" si="18"/>
        <v>0</v>
      </c>
    </row>
    <row r="421" spans="1:13" x14ac:dyDescent="0.3">
      <c r="A421" s="240" t="str">
        <f t="shared" si="19"/>
        <v>06RJ03</v>
      </c>
      <c r="B421" s="240">
        <f t="shared" si="20"/>
        <v>3</v>
      </c>
      <c r="C421" s="190" t="s">
        <v>159</v>
      </c>
      <c r="D421" s="190" t="s">
        <v>425</v>
      </c>
      <c r="E421" s="190">
        <v>1</v>
      </c>
      <c r="F421" s="190">
        <v>0</v>
      </c>
      <c r="G421" s="190">
        <v>0</v>
      </c>
      <c r="H421" s="190">
        <v>1</v>
      </c>
      <c r="I421" s="190">
        <v>0</v>
      </c>
      <c r="J421" s="190">
        <v>0</v>
      </c>
      <c r="K421" s="190">
        <v>0</v>
      </c>
      <c r="L421" s="190">
        <v>0</v>
      </c>
      <c r="M421" s="272">
        <f t="shared" si="18"/>
        <v>1</v>
      </c>
    </row>
    <row r="422" spans="1:13" x14ac:dyDescent="0.3">
      <c r="A422" s="240" t="str">
        <f t="shared" si="19"/>
        <v>07IC01</v>
      </c>
      <c r="B422" s="240">
        <f t="shared" si="20"/>
        <v>1</v>
      </c>
      <c r="C422" s="190" t="s">
        <v>209</v>
      </c>
      <c r="D422" s="190" t="s">
        <v>447</v>
      </c>
      <c r="E422" s="190">
        <v>0</v>
      </c>
      <c r="F422" s="190">
        <v>0</v>
      </c>
      <c r="G422" s="190">
        <v>0</v>
      </c>
      <c r="H422" s="190">
        <v>0</v>
      </c>
      <c r="I422" s="190">
        <v>1</v>
      </c>
      <c r="J422" s="190">
        <v>0</v>
      </c>
      <c r="K422" s="190">
        <v>0</v>
      </c>
      <c r="L422" s="190">
        <v>1</v>
      </c>
      <c r="M422" s="272">
        <f t="shared" si="18"/>
        <v>0</v>
      </c>
    </row>
    <row r="423" spans="1:13" x14ac:dyDescent="0.3">
      <c r="A423" s="240" t="str">
        <f t="shared" si="19"/>
        <v>07IC02</v>
      </c>
      <c r="B423" s="240">
        <f t="shared" si="20"/>
        <v>2</v>
      </c>
      <c r="C423" s="190" t="s">
        <v>209</v>
      </c>
      <c r="D423" s="190" t="s">
        <v>449</v>
      </c>
      <c r="E423" s="190">
        <v>0</v>
      </c>
      <c r="F423" s="190">
        <v>0</v>
      </c>
      <c r="G423" s="190">
        <v>0</v>
      </c>
      <c r="H423" s="190">
        <v>0</v>
      </c>
      <c r="I423" s="190">
        <v>5</v>
      </c>
      <c r="J423" s="190">
        <v>0</v>
      </c>
      <c r="K423" s="190">
        <v>0</v>
      </c>
      <c r="L423" s="190">
        <v>5</v>
      </c>
      <c r="M423" s="272">
        <f t="shared" si="18"/>
        <v>0</v>
      </c>
    </row>
    <row r="424" spans="1:13" x14ac:dyDescent="0.3">
      <c r="A424" s="240" t="str">
        <f t="shared" si="19"/>
        <v>07IC03</v>
      </c>
      <c r="B424" s="240">
        <f t="shared" si="20"/>
        <v>3</v>
      </c>
      <c r="C424" s="190" t="s">
        <v>209</v>
      </c>
      <c r="D424" s="190" t="s">
        <v>488</v>
      </c>
      <c r="E424" s="190">
        <v>0</v>
      </c>
      <c r="F424" s="190">
        <v>0</v>
      </c>
      <c r="G424" s="190">
        <v>0</v>
      </c>
      <c r="H424" s="190">
        <v>0</v>
      </c>
      <c r="I424" s="190">
        <v>1</v>
      </c>
      <c r="J424" s="190">
        <v>0</v>
      </c>
      <c r="K424" s="190">
        <v>0</v>
      </c>
      <c r="L424" s="190">
        <v>1</v>
      </c>
      <c r="M424" s="272">
        <f t="shared" si="18"/>
        <v>0</v>
      </c>
    </row>
    <row r="425" spans="1:13" x14ac:dyDescent="0.3">
      <c r="A425" s="240" t="str">
        <f t="shared" si="19"/>
        <v>07IQ01</v>
      </c>
      <c r="B425" s="240">
        <f t="shared" si="20"/>
        <v>1</v>
      </c>
      <c r="C425" s="190" t="s">
        <v>407</v>
      </c>
      <c r="D425" s="190" t="s">
        <v>430</v>
      </c>
      <c r="E425" s="190">
        <v>0</v>
      </c>
      <c r="F425" s="190">
        <v>0</v>
      </c>
      <c r="G425" s="190">
        <v>0</v>
      </c>
      <c r="H425" s="190">
        <v>0</v>
      </c>
      <c r="I425" s="190">
        <v>0</v>
      </c>
      <c r="J425" s="190">
        <v>0</v>
      </c>
      <c r="K425" s="190">
        <v>0</v>
      </c>
      <c r="L425" s="190">
        <v>0</v>
      </c>
      <c r="M425" s="272">
        <f t="shared" si="18"/>
        <v>0</v>
      </c>
    </row>
    <row r="426" spans="1:13" x14ac:dyDescent="0.3">
      <c r="A426" s="240" t="str">
        <f t="shared" si="19"/>
        <v>07IQ02</v>
      </c>
      <c r="B426" s="240">
        <f t="shared" si="20"/>
        <v>2</v>
      </c>
      <c r="C426" s="190" t="s">
        <v>407</v>
      </c>
      <c r="D426" s="190" t="s">
        <v>461</v>
      </c>
      <c r="E426" s="190">
        <v>1</v>
      </c>
      <c r="F426" s="190">
        <v>0</v>
      </c>
      <c r="G426" s="190">
        <v>0</v>
      </c>
      <c r="H426" s="190">
        <v>1</v>
      </c>
      <c r="I426" s="190">
        <v>0</v>
      </c>
      <c r="J426" s="190">
        <v>0</v>
      </c>
      <c r="K426" s="190">
        <v>0</v>
      </c>
      <c r="L426" s="190">
        <v>0</v>
      </c>
      <c r="M426" s="272">
        <f t="shared" si="18"/>
        <v>1</v>
      </c>
    </row>
    <row r="427" spans="1:13" x14ac:dyDescent="0.3">
      <c r="A427" s="240" t="str">
        <f t="shared" si="19"/>
        <v>07IQ03</v>
      </c>
      <c r="B427" s="240">
        <f t="shared" si="20"/>
        <v>3</v>
      </c>
      <c r="C427" s="190" t="s">
        <v>407</v>
      </c>
      <c r="D427" s="190" t="s">
        <v>463</v>
      </c>
      <c r="E427" s="190">
        <v>1</v>
      </c>
      <c r="F427" s="190">
        <v>0</v>
      </c>
      <c r="G427" s="190">
        <v>0</v>
      </c>
      <c r="H427" s="190">
        <v>1</v>
      </c>
      <c r="I427" s="190">
        <v>1</v>
      </c>
      <c r="J427" s="190">
        <v>0</v>
      </c>
      <c r="K427" s="190">
        <v>0</v>
      </c>
      <c r="L427" s="190">
        <v>1</v>
      </c>
      <c r="M427" s="272">
        <f t="shared" si="18"/>
        <v>0</v>
      </c>
    </row>
    <row r="428" spans="1:13" x14ac:dyDescent="0.3">
      <c r="A428" s="240" t="str">
        <f t="shared" si="19"/>
        <v>07IQ04</v>
      </c>
      <c r="B428" s="240">
        <f t="shared" si="20"/>
        <v>4</v>
      </c>
      <c r="C428" s="190" t="s">
        <v>407</v>
      </c>
      <c r="D428" s="190" t="s">
        <v>465</v>
      </c>
      <c r="E428" s="190">
        <v>1</v>
      </c>
      <c r="F428" s="190">
        <v>0</v>
      </c>
      <c r="G428" s="190">
        <v>0</v>
      </c>
      <c r="H428" s="190">
        <v>1</v>
      </c>
      <c r="I428" s="190">
        <v>0</v>
      </c>
      <c r="J428" s="190">
        <v>0</v>
      </c>
      <c r="K428" s="190">
        <v>0</v>
      </c>
      <c r="L428" s="190">
        <v>0</v>
      </c>
      <c r="M428" s="272">
        <f t="shared" si="18"/>
        <v>1</v>
      </c>
    </row>
    <row r="429" spans="1:13" x14ac:dyDescent="0.3">
      <c r="A429" s="240" t="str">
        <f t="shared" si="19"/>
        <v>07IQ05</v>
      </c>
      <c r="B429" s="240">
        <f t="shared" si="20"/>
        <v>5</v>
      </c>
      <c r="C429" s="190" t="s">
        <v>407</v>
      </c>
      <c r="D429" s="190" t="s">
        <v>466</v>
      </c>
      <c r="E429" s="190">
        <v>2</v>
      </c>
      <c r="F429" s="190">
        <v>0</v>
      </c>
      <c r="G429" s="190">
        <v>0</v>
      </c>
      <c r="H429" s="190">
        <v>2</v>
      </c>
      <c r="I429" s="190">
        <v>0</v>
      </c>
      <c r="J429" s="190">
        <v>0</v>
      </c>
      <c r="K429" s="190">
        <v>0</v>
      </c>
      <c r="L429" s="190">
        <v>0</v>
      </c>
      <c r="M429" s="272">
        <f t="shared" si="18"/>
        <v>1</v>
      </c>
    </row>
    <row r="430" spans="1:13" x14ac:dyDescent="0.3">
      <c r="A430" s="240" t="str">
        <f t="shared" si="19"/>
        <v>07IQ06</v>
      </c>
      <c r="B430" s="240">
        <f t="shared" si="20"/>
        <v>6</v>
      </c>
      <c r="C430" s="190" t="s">
        <v>407</v>
      </c>
      <c r="D430" s="190" t="s">
        <v>467</v>
      </c>
      <c r="E430" s="190">
        <v>15</v>
      </c>
      <c r="F430" s="190">
        <v>0</v>
      </c>
      <c r="G430" s="190">
        <v>0</v>
      </c>
      <c r="H430" s="190">
        <v>15</v>
      </c>
      <c r="I430" s="190">
        <v>2</v>
      </c>
      <c r="J430" s="190">
        <v>0</v>
      </c>
      <c r="K430" s="190">
        <v>0</v>
      </c>
      <c r="L430" s="190">
        <v>2</v>
      </c>
      <c r="M430" s="272">
        <f t="shared" si="18"/>
        <v>1</v>
      </c>
    </row>
    <row r="431" spans="1:13" x14ac:dyDescent="0.3">
      <c r="A431" s="240" t="str">
        <f t="shared" si="19"/>
        <v>07IQ07</v>
      </c>
      <c r="B431" s="240">
        <f t="shared" si="20"/>
        <v>7</v>
      </c>
      <c r="C431" s="190" t="s">
        <v>407</v>
      </c>
      <c r="D431" s="190" t="s">
        <v>469</v>
      </c>
      <c r="E431" s="190">
        <v>4</v>
      </c>
      <c r="F431" s="190">
        <v>0</v>
      </c>
      <c r="G431" s="190">
        <v>0</v>
      </c>
      <c r="H431" s="190">
        <v>4</v>
      </c>
      <c r="I431" s="190">
        <v>3</v>
      </c>
      <c r="J431" s="190">
        <v>0</v>
      </c>
      <c r="K431" s="190">
        <v>0</v>
      </c>
      <c r="L431" s="190">
        <v>3</v>
      </c>
      <c r="M431" s="272">
        <f t="shared" si="18"/>
        <v>1</v>
      </c>
    </row>
    <row r="432" spans="1:13" x14ac:dyDescent="0.3">
      <c r="A432" s="240" t="str">
        <f t="shared" si="19"/>
        <v>07IQ08</v>
      </c>
      <c r="B432" s="240">
        <f t="shared" si="20"/>
        <v>8</v>
      </c>
      <c r="C432" s="190" t="s">
        <v>407</v>
      </c>
      <c r="D432" s="190" t="s">
        <v>470</v>
      </c>
      <c r="E432" s="190">
        <v>40</v>
      </c>
      <c r="F432" s="190">
        <v>0</v>
      </c>
      <c r="G432" s="190">
        <v>0</v>
      </c>
      <c r="H432" s="190">
        <v>40</v>
      </c>
      <c r="I432" s="190">
        <v>14</v>
      </c>
      <c r="J432" s="190">
        <v>0</v>
      </c>
      <c r="K432" s="190">
        <v>0</v>
      </c>
      <c r="L432" s="190">
        <v>14</v>
      </c>
      <c r="M432" s="272">
        <f t="shared" si="18"/>
        <v>1</v>
      </c>
    </row>
    <row r="433" spans="1:13" x14ac:dyDescent="0.3">
      <c r="A433" s="240" t="str">
        <f t="shared" si="19"/>
        <v>07IQ09</v>
      </c>
      <c r="B433" s="240">
        <f t="shared" si="20"/>
        <v>9</v>
      </c>
      <c r="C433" s="190" t="s">
        <v>407</v>
      </c>
      <c r="D433" s="190" t="s">
        <v>471</v>
      </c>
      <c r="E433" s="190">
        <v>16</v>
      </c>
      <c r="F433" s="190">
        <v>0</v>
      </c>
      <c r="G433" s="190">
        <v>0</v>
      </c>
      <c r="H433" s="190">
        <v>16</v>
      </c>
      <c r="I433" s="190">
        <v>3</v>
      </c>
      <c r="J433" s="190">
        <v>0</v>
      </c>
      <c r="K433" s="190">
        <v>0</v>
      </c>
      <c r="L433" s="190">
        <v>3</v>
      </c>
      <c r="M433" s="272">
        <f t="shared" si="18"/>
        <v>1</v>
      </c>
    </row>
    <row r="434" spans="1:13" x14ac:dyDescent="0.3">
      <c r="A434" s="240" t="str">
        <f t="shared" si="19"/>
        <v>07IQ10</v>
      </c>
      <c r="B434" s="240">
        <f t="shared" si="20"/>
        <v>10</v>
      </c>
      <c r="C434" s="190" t="s">
        <v>407</v>
      </c>
      <c r="D434" s="190" t="s">
        <v>472</v>
      </c>
      <c r="E434" s="190">
        <v>1</v>
      </c>
      <c r="F434" s="190">
        <v>0</v>
      </c>
      <c r="G434" s="190">
        <v>0</v>
      </c>
      <c r="H434" s="190">
        <v>1</v>
      </c>
      <c r="I434" s="190">
        <v>0</v>
      </c>
      <c r="J434" s="190">
        <v>0</v>
      </c>
      <c r="K434" s="190">
        <v>0</v>
      </c>
      <c r="L434" s="190">
        <v>0</v>
      </c>
      <c r="M434" s="272">
        <f t="shared" si="18"/>
        <v>1</v>
      </c>
    </row>
    <row r="435" spans="1:13" x14ac:dyDescent="0.3">
      <c r="A435" s="240" t="str">
        <f t="shared" si="19"/>
        <v>07IQ11</v>
      </c>
      <c r="B435" s="240">
        <f t="shared" si="20"/>
        <v>11</v>
      </c>
      <c r="C435" s="190" t="s">
        <v>407</v>
      </c>
      <c r="D435" s="190" t="s">
        <v>475</v>
      </c>
      <c r="E435" s="190">
        <v>2</v>
      </c>
      <c r="F435" s="190">
        <v>0</v>
      </c>
      <c r="G435" s="190">
        <v>0</v>
      </c>
      <c r="H435" s="190">
        <v>2</v>
      </c>
      <c r="I435" s="190">
        <v>0</v>
      </c>
      <c r="J435" s="190">
        <v>0</v>
      </c>
      <c r="K435" s="190">
        <v>0</v>
      </c>
      <c r="L435" s="190">
        <v>0</v>
      </c>
      <c r="M435" s="272">
        <f t="shared" si="18"/>
        <v>1</v>
      </c>
    </row>
    <row r="436" spans="1:13" x14ac:dyDescent="0.3">
      <c r="A436" s="240" t="str">
        <f t="shared" si="19"/>
        <v>07IQ12</v>
      </c>
      <c r="B436" s="240">
        <f t="shared" si="20"/>
        <v>12</v>
      </c>
      <c r="C436" s="190" t="s">
        <v>407</v>
      </c>
      <c r="D436" s="190" t="s">
        <v>476</v>
      </c>
      <c r="E436" s="190">
        <v>0</v>
      </c>
      <c r="F436" s="190">
        <v>0</v>
      </c>
      <c r="G436" s="190">
        <v>0</v>
      </c>
      <c r="H436" s="190">
        <v>0</v>
      </c>
      <c r="I436" s="190">
        <v>0</v>
      </c>
      <c r="J436" s="190">
        <v>0</v>
      </c>
      <c r="K436" s="190">
        <v>0</v>
      </c>
      <c r="L436" s="190">
        <v>0</v>
      </c>
      <c r="M436" s="272">
        <f t="shared" si="18"/>
        <v>0</v>
      </c>
    </row>
    <row r="437" spans="1:13" x14ac:dyDescent="0.3">
      <c r="A437" s="240" t="str">
        <f t="shared" si="19"/>
        <v>07IQ13</v>
      </c>
      <c r="B437" s="240">
        <f t="shared" si="20"/>
        <v>13</v>
      </c>
      <c r="C437" s="190" t="s">
        <v>407</v>
      </c>
      <c r="D437" s="190" t="s">
        <v>494</v>
      </c>
      <c r="E437" s="190">
        <v>0</v>
      </c>
      <c r="F437" s="190">
        <v>0</v>
      </c>
      <c r="G437" s="190">
        <v>0</v>
      </c>
      <c r="H437" s="190">
        <v>0</v>
      </c>
      <c r="I437" s="190">
        <v>0</v>
      </c>
      <c r="J437" s="190">
        <v>0</v>
      </c>
      <c r="K437" s="190">
        <v>0</v>
      </c>
      <c r="L437" s="190">
        <v>0</v>
      </c>
      <c r="M437" s="272">
        <f t="shared" si="18"/>
        <v>0</v>
      </c>
    </row>
    <row r="438" spans="1:13" x14ac:dyDescent="0.3">
      <c r="A438" s="240" t="str">
        <f t="shared" si="19"/>
        <v>07IQ14</v>
      </c>
      <c r="B438" s="240">
        <f t="shared" si="20"/>
        <v>14</v>
      </c>
      <c r="C438" s="190" t="s">
        <v>407</v>
      </c>
      <c r="D438" s="190" t="s">
        <v>503</v>
      </c>
      <c r="E438" s="190">
        <v>0</v>
      </c>
      <c r="F438" s="190">
        <v>0</v>
      </c>
      <c r="G438" s="190">
        <v>0</v>
      </c>
      <c r="H438" s="190">
        <v>0</v>
      </c>
      <c r="I438" s="190">
        <v>0</v>
      </c>
      <c r="J438" s="190">
        <v>0</v>
      </c>
      <c r="K438" s="190">
        <v>0</v>
      </c>
      <c r="L438" s="190">
        <v>0</v>
      </c>
      <c r="M438" s="272">
        <f t="shared" si="18"/>
        <v>0</v>
      </c>
    </row>
    <row r="439" spans="1:13" x14ac:dyDescent="0.3">
      <c r="A439" s="240" t="str">
        <f t="shared" si="19"/>
        <v>07IT01</v>
      </c>
      <c r="B439" s="240">
        <f t="shared" si="20"/>
        <v>1</v>
      </c>
      <c r="C439" s="190" t="s">
        <v>238</v>
      </c>
      <c r="D439" s="190" t="s">
        <v>460</v>
      </c>
      <c r="E439" s="190">
        <v>1</v>
      </c>
      <c r="F439" s="190">
        <v>0</v>
      </c>
      <c r="G439" s="190">
        <v>0</v>
      </c>
      <c r="H439" s="190">
        <v>1</v>
      </c>
      <c r="I439" s="190">
        <v>1</v>
      </c>
      <c r="J439" s="190">
        <v>0</v>
      </c>
      <c r="K439" s="190">
        <v>0</v>
      </c>
      <c r="L439" s="190">
        <v>1</v>
      </c>
      <c r="M439" s="272">
        <f t="shared" si="18"/>
        <v>0</v>
      </c>
    </row>
    <row r="440" spans="1:13" x14ac:dyDescent="0.3">
      <c r="A440" s="240" t="str">
        <f t="shared" si="19"/>
        <v>08PQ01</v>
      </c>
      <c r="B440" s="240">
        <f t="shared" si="20"/>
        <v>1</v>
      </c>
      <c r="C440" s="190" t="s">
        <v>104</v>
      </c>
      <c r="D440" s="190" t="s">
        <v>417</v>
      </c>
      <c r="E440" s="190">
        <v>5</v>
      </c>
      <c r="F440" s="190">
        <v>0</v>
      </c>
      <c r="G440" s="190">
        <v>0</v>
      </c>
      <c r="H440" s="190">
        <v>5</v>
      </c>
      <c r="I440" s="190">
        <v>0</v>
      </c>
      <c r="J440" s="190">
        <v>0</v>
      </c>
      <c r="K440" s="190">
        <v>0</v>
      </c>
      <c r="L440" s="190">
        <v>0</v>
      </c>
      <c r="M440" s="272">
        <f t="shared" si="18"/>
        <v>1</v>
      </c>
    </row>
    <row r="441" spans="1:13" x14ac:dyDescent="0.3">
      <c r="A441" s="240" t="str">
        <f t="shared" si="19"/>
        <v>08PQ02</v>
      </c>
      <c r="B441" s="240">
        <f t="shared" si="20"/>
        <v>2</v>
      </c>
      <c r="C441" s="190" t="s">
        <v>104</v>
      </c>
      <c r="D441" s="190" t="s">
        <v>420</v>
      </c>
      <c r="E441" s="190">
        <v>1</v>
      </c>
      <c r="F441" s="190">
        <v>0</v>
      </c>
      <c r="G441" s="190">
        <v>0</v>
      </c>
      <c r="H441" s="190">
        <v>1</v>
      </c>
      <c r="I441" s="190">
        <v>0</v>
      </c>
      <c r="J441" s="190">
        <v>0</v>
      </c>
      <c r="K441" s="190">
        <v>0</v>
      </c>
      <c r="L441" s="190">
        <v>0</v>
      </c>
      <c r="M441" s="272">
        <f t="shared" si="18"/>
        <v>1</v>
      </c>
    </row>
    <row r="442" spans="1:13" x14ac:dyDescent="0.3">
      <c r="A442" s="240" t="str">
        <f t="shared" si="19"/>
        <v>08PQ03</v>
      </c>
      <c r="B442" s="240">
        <f t="shared" si="20"/>
        <v>3</v>
      </c>
      <c r="C442" s="190" t="s">
        <v>104</v>
      </c>
      <c r="D442" s="190" t="s">
        <v>422</v>
      </c>
      <c r="E442" s="190">
        <v>0</v>
      </c>
      <c r="F442" s="190">
        <v>0</v>
      </c>
      <c r="G442" s="190">
        <v>0</v>
      </c>
      <c r="H442" s="190">
        <v>0</v>
      </c>
      <c r="I442" s="190">
        <v>1</v>
      </c>
      <c r="J442" s="190">
        <v>0</v>
      </c>
      <c r="K442" s="190">
        <v>0</v>
      </c>
      <c r="L442" s="190">
        <v>1</v>
      </c>
      <c r="M442" s="272">
        <f t="shared" si="18"/>
        <v>0</v>
      </c>
    </row>
    <row r="443" spans="1:13" x14ac:dyDescent="0.3">
      <c r="A443" s="240" t="str">
        <f t="shared" si="19"/>
        <v>08PQ04</v>
      </c>
      <c r="B443" s="240">
        <f t="shared" si="20"/>
        <v>4</v>
      </c>
      <c r="C443" s="190" t="s">
        <v>104</v>
      </c>
      <c r="D443" s="190" t="s">
        <v>423</v>
      </c>
      <c r="E443" s="190">
        <v>1</v>
      </c>
      <c r="F443" s="190">
        <v>0</v>
      </c>
      <c r="G443" s="190">
        <v>0</v>
      </c>
      <c r="H443" s="190">
        <v>1</v>
      </c>
      <c r="I443" s="190">
        <v>0</v>
      </c>
      <c r="J443" s="190">
        <v>0</v>
      </c>
      <c r="K443" s="190">
        <v>0</v>
      </c>
      <c r="L443" s="190">
        <v>0</v>
      </c>
      <c r="M443" s="272">
        <f t="shared" si="18"/>
        <v>1</v>
      </c>
    </row>
    <row r="444" spans="1:13" x14ac:dyDescent="0.3">
      <c r="A444" s="240" t="str">
        <f t="shared" si="19"/>
        <v>08PQ05</v>
      </c>
      <c r="B444" s="240">
        <f t="shared" si="20"/>
        <v>5</v>
      </c>
      <c r="C444" s="190" t="s">
        <v>104</v>
      </c>
      <c r="D444" s="190" t="s">
        <v>425</v>
      </c>
      <c r="E444" s="190">
        <v>1</v>
      </c>
      <c r="F444" s="190">
        <v>0</v>
      </c>
      <c r="G444" s="190">
        <v>0</v>
      </c>
      <c r="H444" s="190">
        <v>1</v>
      </c>
      <c r="I444" s="190">
        <v>0</v>
      </c>
      <c r="J444" s="190">
        <v>0</v>
      </c>
      <c r="K444" s="190">
        <v>0</v>
      </c>
      <c r="L444" s="190">
        <v>0</v>
      </c>
      <c r="M444" s="272">
        <f t="shared" si="18"/>
        <v>1</v>
      </c>
    </row>
    <row r="445" spans="1:13" x14ac:dyDescent="0.3">
      <c r="A445" s="240" t="str">
        <f t="shared" si="19"/>
        <v>08PQ06</v>
      </c>
      <c r="B445" s="240">
        <f t="shared" si="20"/>
        <v>6</v>
      </c>
      <c r="C445" s="190" t="s">
        <v>104</v>
      </c>
      <c r="D445" s="190" t="s">
        <v>440</v>
      </c>
      <c r="E445" s="190">
        <v>0</v>
      </c>
      <c r="F445" s="190">
        <v>0</v>
      </c>
      <c r="G445" s="190">
        <v>0</v>
      </c>
      <c r="H445" s="190">
        <v>0</v>
      </c>
      <c r="I445" s="190">
        <v>0</v>
      </c>
      <c r="J445" s="190">
        <v>0</v>
      </c>
      <c r="K445" s="190">
        <v>0</v>
      </c>
      <c r="L445" s="190">
        <v>0</v>
      </c>
      <c r="M445" s="272">
        <f t="shared" si="18"/>
        <v>0</v>
      </c>
    </row>
    <row r="446" spans="1:13" x14ac:dyDescent="0.3">
      <c r="A446" s="240" t="str">
        <f t="shared" si="19"/>
        <v>08ST01</v>
      </c>
      <c r="B446" s="240">
        <f t="shared" si="20"/>
        <v>1</v>
      </c>
      <c r="C446" s="190" t="s">
        <v>128</v>
      </c>
      <c r="D446" s="190" t="s">
        <v>405</v>
      </c>
      <c r="E446" s="190">
        <v>0</v>
      </c>
      <c r="F446" s="190">
        <v>0</v>
      </c>
      <c r="G446" s="190">
        <v>0</v>
      </c>
      <c r="H446" s="190">
        <v>0</v>
      </c>
      <c r="I446" s="190">
        <v>1</v>
      </c>
      <c r="J446" s="190">
        <v>0</v>
      </c>
      <c r="K446" s="190">
        <v>0</v>
      </c>
      <c r="L446" s="190">
        <v>1</v>
      </c>
      <c r="M446" s="272">
        <f t="shared" si="18"/>
        <v>0</v>
      </c>
    </row>
    <row r="447" spans="1:13" x14ac:dyDescent="0.3">
      <c r="A447" s="240" t="str">
        <f t="shared" si="19"/>
        <v>08ST02</v>
      </c>
      <c r="B447" s="240">
        <f t="shared" si="20"/>
        <v>2</v>
      </c>
      <c r="C447" s="190" t="s">
        <v>128</v>
      </c>
      <c r="D447" s="190" t="s">
        <v>409</v>
      </c>
      <c r="E447" s="190">
        <v>0</v>
      </c>
      <c r="F447" s="190">
        <v>0</v>
      </c>
      <c r="G447" s="190">
        <v>0</v>
      </c>
      <c r="H447" s="190">
        <v>0</v>
      </c>
      <c r="I447" s="190">
        <v>1</v>
      </c>
      <c r="J447" s="190">
        <v>0</v>
      </c>
      <c r="K447" s="190">
        <v>0</v>
      </c>
      <c r="L447" s="190">
        <v>1</v>
      </c>
      <c r="M447" s="272">
        <f t="shared" si="18"/>
        <v>0</v>
      </c>
    </row>
    <row r="448" spans="1:13" x14ac:dyDescent="0.3">
      <c r="A448" s="240" t="str">
        <f t="shared" si="19"/>
        <v>08ST03</v>
      </c>
      <c r="B448" s="240">
        <f t="shared" si="20"/>
        <v>3</v>
      </c>
      <c r="C448" s="190" t="s">
        <v>128</v>
      </c>
      <c r="D448" s="190" t="s">
        <v>411</v>
      </c>
      <c r="E448" s="190">
        <v>0</v>
      </c>
      <c r="F448" s="190">
        <v>0</v>
      </c>
      <c r="G448" s="190">
        <v>0</v>
      </c>
      <c r="H448" s="190">
        <v>0</v>
      </c>
      <c r="I448" s="190">
        <v>1</v>
      </c>
      <c r="J448" s="190">
        <v>0</v>
      </c>
      <c r="K448" s="190">
        <v>0</v>
      </c>
      <c r="L448" s="190">
        <v>1</v>
      </c>
      <c r="M448" s="272">
        <f t="shared" si="18"/>
        <v>0</v>
      </c>
    </row>
    <row r="449" spans="1:13" x14ac:dyDescent="0.3">
      <c r="A449" s="240" t="str">
        <f t="shared" si="19"/>
        <v>09QN01</v>
      </c>
      <c r="B449" s="240">
        <f t="shared" si="20"/>
        <v>1</v>
      </c>
      <c r="C449" s="190" t="s">
        <v>248</v>
      </c>
      <c r="D449" s="190" t="s">
        <v>471</v>
      </c>
      <c r="E449" s="190">
        <v>0</v>
      </c>
      <c r="F449" s="190">
        <v>0</v>
      </c>
      <c r="G449" s="190">
        <v>0</v>
      </c>
      <c r="H449" s="190">
        <v>0</v>
      </c>
      <c r="I449" s="190">
        <v>0</v>
      </c>
      <c r="J449" s="190">
        <v>0</v>
      </c>
      <c r="K449" s="190">
        <v>0</v>
      </c>
      <c r="L449" s="190">
        <v>0</v>
      </c>
      <c r="M449" s="272">
        <f t="shared" si="18"/>
        <v>0</v>
      </c>
    </row>
    <row r="450" spans="1:13" x14ac:dyDescent="0.3">
      <c r="A450" s="240" t="str">
        <f t="shared" si="19"/>
        <v>12QB01</v>
      </c>
      <c r="B450" s="240">
        <f t="shared" si="20"/>
        <v>1</v>
      </c>
      <c r="C450" s="190" t="s">
        <v>260</v>
      </c>
      <c r="D450" s="190" t="s">
        <v>470</v>
      </c>
      <c r="E450" s="190">
        <v>0</v>
      </c>
      <c r="F450" s="190">
        <v>0</v>
      </c>
      <c r="G450" s="190">
        <v>0</v>
      </c>
      <c r="H450" s="190">
        <v>0</v>
      </c>
      <c r="I450" s="190">
        <v>2</v>
      </c>
      <c r="J450" s="190">
        <v>0</v>
      </c>
      <c r="K450" s="190">
        <v>0</v>
      </c>
      <c r="L450" s="190">
        <v>2</v>
      </c>
      <c r="M450" s="272">
        <f t="shared" si="18"/>
        <v>0</v>
      </c>
    </row>
    <row r="451" spans="1:13" x14ac:dyDescent="0.3">
      <c r="A451" s="240" t="str">
        <f t="shared" si="19"/>
        <v>12QN01</v>
      </c>
      <c r="B451" s="240">
        <f t="shared" si="20"/>
        <v>1</v>
      </c>
      <c r="C451" s="190" t="s">
        <v>385</v>
      </c>
      <c r="D451" s="190" t="s">
        <v>503</v>
      </c>
      <c r="E451" s="190">
        <v>0</v>
      </c>
      <c r="F451" s="190">
        <v>0</v>
      </c>
      <c r="G451" s="190">
        <v>0</v>
      </c>
      <c r="H451" s="190">
        <v>0</v>
      </c>
      <c r="I451" s="190">
        <v>2</v>
      </c>
      <c r="J451" s="190">
        <v>0</v>
      </c>
      <c r="K451" s="190">
        <v>0</v>
      </c>
      <c r="L451" s="190">
        <v>2</v>
      </c>
      <c r="M451" s="272">
        <f t="shared" si="18"/>
        <v>0</v>
      </c>
    </row>
    <row r="452" spans="1:13" x14ac:dyDescent="0.3">
      <c r="A452" s="240" t="str">
        <f t="shared" si="19"/>
        <v>12QN02</v>
      </c>
      <c r="B452" s="240">
        <f t="shared" si="20"/>
        <v>2</v>
      </c>
      <c r="C452" s="190" t="s">
        <v>385</v>
      </c>
      <c r="D452" s="190" t="s">
        <v>506</v>
      </c>
      <c r="E452" s="190">
        <v>1</v>
      </c>
      <c r="F452" s="190">
        <v>0</v>
      </c>
      <c r="G452" s="190">
        <v>0</v>
      </c>
      <c r="H452" s="190">
        <v>1</v>
      </c>
      <c r="I452" s="190">
        <v>0</v>
      </c>
      <c r="J452" s="190">
        <v>0</v>
      </c>
      <c r="K452" s="190">
        <v>0</v>
      </c>
      <c r="L452" s="190">
        <v>0</v>
      </c>
      <c r="M452" s="272">
        <f t="shared" si="18"/>
        <v>1</v>
      </c>
    </row>
    <row r="453" spans="1:13" x14ac:dyDescent="0.3">
      <c r="A453" s="240" t="str">
        <f t="shared" si="19"/>
        <v>14MY01</v>
      </c>
      <c r="B453" s="240">
        <f t="shared" si="20"/>
        <v>1</v>
      </c>
      <c r="C453" s="190" t="s">
        <v>276</v>
      </c>
      <c r="D453" s="190" t="s">
        <v>475</v>
      </c>
      <c r="E453" s="190">
        <v>1</v>
      </c>
      <c r="F453" s="190">
        <v>0</v>
      </c>
      <c r="G453" s="190">
        <v>0</v>
      </c>
      <c r="H453" s="190">
        <v>1</v>
      </c>
      <c r="I453" s="190">
        <v>0</v>
      </c>
      <c r="J453" s="190">
        <v>0</v>
      </c>
      <c r="K453" s="190">
        <v>0</v>
      </c>
      <c r="L453" s="190">
        <v>0</v>
      </c>
      <c r="M453" s="272">
        <f t="shared" si="18"/>
        <v>1</v>
      </c>
    </row>
    <row r="454" spans="1:13" x14ac:dyDescent="0.3">
      <c r="A454" s="240" t="str">
        <f t="shared" si="19"/>
        <v>14NA01</v>
      </c>
      <c r="B454" s="240">
        <f t="shared" si="20"/>
        <v>1</v>
      </c>
      <c r="C454" s="190" t="s">
        <v>359</v>
      </c>
      <c r="D454" s="190" t="s">
        <v>449</v>
      </c>
      <c r="E454" s="190">
        <v>0</v>
      </c>
      <c r="F454" s="190">
        <v>0</v>
      </c>
      <c r="G454" s="190">
        <v>0</v>
      </c>
      <c r="H454" s="190">
        <v>0</v>
      </c>
      <c r="I454" s="190">
        <v>0</v>
      </c>
      <c r="J454" s="190">
        <v>0</v>
      </c>
      <c r="K454" s="190">
        <v>0</v>
      </c>
      <c r="L454" s="190">
        <v>0</v>
      </c>
      <c r="M454" s="272">
        <f t="shared" si="18"/>
        <v>0</v>
      </c>
    </row>
    <row r="455" spans="1:13" x14ac:dyDescent="0.3">
      <c r="A455" s="240" t="str">
        <f t="shared" si="19"/>
        <v>14NA02</v>
      </c>
      <c r="B455" s="240">
        <f t="shared" si="20"/>
        <v>2</v>
      </c>
      <c r="C455" s="190" t="s">
        <v>359</v>
      </c>
      <c r="D455" s="190" t="s">
        <v>453</v>
      </c>
      <c r="E455" s="190">
        <v>0</v>
      </c>
      <c r="F455" s="190">
        <v>0</v>
      </c>
      <c r="G455" s="190">
        <v>0</v>
      </c>
      <c r="H455" s="190">
        <v>0</v>
      </c>
      <c r="I455" s="190">
        <v>0</v>
      </c>
      <c r="J455" s="190">
        <v>0</v>
      </c>
      <c r="K455" s="190">
        <v>0</v>
      </c>
      <c r="L455" s="190">
        <v>0</v>
      </c>
      <c r="M455" s="272">
        <f t="shared" si="18"/>
        <v>0</v>
      </c>
    </row>
    <row r="456" spans="1:13" x14ac:dyDescent="0.3">
      <c r="A456" s="240" t="str">
        <f t="shared" si="19"/>
        <v>14OH01</v>
      </c>
      <c r="B456" s="240">
        <f t="shared" si="20"/>
        <v>1</v>
      </c>
      <c r="C456" s="190" t="s">
        <v>306</v>
      </c>
      <c r="D456" s="190" t="s">
        <v>476</v>
      </c>
      <c r="E456" s="190">
        <v>0</v>
      </c>
      <c r="F456" s="190">
        <v>0</v>
      </c>
      <c r="G456" s="190">
        <v>0</v>
      </c>
      <c r="H456" s="190">
        <v>0</v>
      </c>
      <c r="I456" s="190">
        <v>1</v>
      </c>
      <c r="J456" s="190">
        <v>0</v>
      </c>
      <c r="K456" s="190">
        <v>0</v>
      </c>
      <c r="L456" s="190">
        <v>1</v>
      </c>
      <c r="M456" s="272">
        <f t="shared" si="18"/>
        <v>0</v>
      </c>
    </row>
    <row r="457" spans="1:13" x14ac:dyDescent="0.3">
      <c r="A457" s="240" t="str">
        <f t="shared" si="19"/>
        <v>14OH02</v>
      </c>
      <c r="B457" s="240">
        <f t="shared" si="20"/>
        <v>2</v>
      </c>
      <c r="C457" s="190" t="s">
        <v>306</v>
      </c>
      <c r="D457" s="190" t="s">
        <v>487</v>
      </c>
      <c r="E457" s="190">
        <v>0</v>
      </c>
      <c r="F457" s="190">
        <v>0</v>
      </c>
      <c r="G457" s="190">
        <v>0</v>
      </c>
      <c r="H457" s="190">
        <v>0</v>
      </c>
      <c r="I457" s="190">
        <v>1</v>
      </c>
      <c r="J457" s="190">
        <v>0</v>
      </c>
      <c r="K457" s="190">
        <v>1</v>
      </c>
      <c r="L457" s="190">
        <v>2</v>
      </c>
      <c r="M457" s="272">
        <f t="shared" si="18"/>
        <v>0</v>
      </c>
    </row>
    <row r="458" spans="1:13" x14ac:dyDescent="0.3">
      <c r="A458" s="240" t="str">
        <f t="shared" si="19"/>
        <v>14OH03</v>
      </c>
      <c r="B458" s="240">
        <f t="shared" si="20"/>
        <v>3</v>
      </c>
      <c r="C458" s="190" t="s">
        <v>306</v>
      </c>
      <c r="D458" s="190" t="s">
        <v>488</v>
      </c>
      <c r="E458" s="190">
        <v>1</v>
      </c>
      <c r="F458" s="190">
        <v>0</v>
      </c>
      <c r="G458" s="190">
        <v>0</v>
      </c>
      <c r="H458" s="190">
        <v>1</v>
      </c>
      <c r="I458" s="190">
        <v>0</v>
      </c>
      <c r="J458" s="190">
        <v>0</v>
      </c>
      <c r="K458" s="190">
        <v>1</v>
      </c>
      <c r="L458" s="190">
        <v>1</v>
      </c>
      <c r="M458" s="272">
        <f t="shared" si="18"/>
        <v>0</v>
      </c>
    </row>
    <row r="459" spans="1:13" x14ac:dyDescent="0.3">
      <c r="A459" s="240" t="str">
        <f t="shared" si="19"/>
        <v>14OR01</v>
      </c>
      <c r="B459" s="240">
        <f t="shared" si="20"/>
        <v>1</v>
      </c>
      <c r="C459" s="190" t="s">
        <v>401</v>
      </c>
      <c r="D459" s="190" t="s">
        <v>402</v>
      </c>
      <c r="E459" s="190">
        <v>0</v>
      </c>
      <c r="F459" s="190">
        <v>0</v>
      </c>
      <c r="G459" s="190">
        <v>0</v>
      </c>
      <c r="H459" s="190">
        <v>0</v>
      </c>
      <c r="I459" s="190">
        <v>1</v>
      </c>
      <c r="J459" s="190">
        <v>0</v>
      </c>
      <c r="K459" s="190">
        <v>0</v>
      </c>
      <c r="L459" s="190">
        <v>1</v>
      </c>
      <c r="M459" s="272">
        <f t="shared" ref="M459:M522" si="21">IF(H459&gt;L459,1,0)</f>
        <v>0</v>
      </c>
    </row>
    <row r="460" spans="1:13" x14ac:dyDescent="0.3">
      <c r="A460" s="240" t="str">
        <f t="shared" ref="A460:A523" si="22">C460&amp;IF(B460&lt;10,"0","")&amp;B460</f>
        <v>14OR02</v>
      </c>
      <c r="B460" s="240">
        <f t="shared" ref="B460:B523" si="23">IF(C460=C459,B459+1,1)</f>
        <v>2</v>
      </c>
      <c r="C460" s="190" t="s">
        <v>401</v>
      </c>
      <c r="D460" s="190" t="s">
        <v>405</v>
      </c>
      <c r="E460" s="190">
        <v>0</v>
      </c>
      <c r="F460" s="190">
        <v>0</v>
      </c>
      <c r="G460" s="190">
        <v>0</v>
      </c>
      <c r="H460" s="190">
        <v>0</v>
      </c>
      <c r="I460" s="190">
        <v>1</v>
      </c>
      <c r="J460" s="190">
        <v>0</v>
      </c>
      <c r="K460" s="190">
        <v>0</v>
      </c>
      <c r="L460" s="190">
        <v>1</v>
      </c>
      <c r="M460" s="272">
        <f t="shared" si="21"/>
        <v>0</v>
      </c>
    </row>
    <row r="461" spans="1:13" x14ac:dyDescent="0.3">
      <c r="A461" s="240" t="str">
        <f t="shared" si="22"/>
        <v>14OR03</v>
      </c>
      <c r="B461" s="240">
        <f t="shared" si="23"/>
        <v>3</v>
      </c>
      <c r="C461" s="190" t="s">
        <v>401</v>
      </c>
      <c r="D461" s="190" t="s">
        <v>409</v>
      </c>
      <c r="E461" s="190">
        <v>8</v>
      </c>
      <c r="F461" s="190">
        <v>0</v>
      </c>
      <c r="G461" s="190">
        <v>0</v>
      </c>
      <c r="H461" s="190">
        <v>8</v>
      </c>
      <c r="I461" s="190">
        <v>5</v>
      </c>
      <c r="J461" s="190">
        <v>0</v>
      </c>
      <c r="K461" s="190">
        <v>0</v>
      </c>
      <c r="L461" s="190">
        <v>5</v>
      </c>
      <c r="M461" s="272">
        <f t="shared" si="21"/>
        <v>1</v>
      </c>
    </row>
    <row r="462" spans="1:13" x14ac:dyDescent="0.3">
      <c r="A462" s="240" t="str">
        <f t="shared" si="22"/>
        <v>14OR04</v>
      </c>
      <c r="B462" s="240">
        <f t="shared" si="23"/>
        <v>4</v>
      </c>
      <c r="C462" s="190" t="s">
        <v>401</v>
      </c>
      <c r="D462" s="190" t="s">
        <v>466</v>
      </c>
      <c r="E462" s="190">
        <v>0</v>
      </c>
      <c r="F462" s="190">
        <v>0</v>
      </c>
      <c r="G462" s="190">
        <v>0</v>
      </c>
      <c r="H462" s="190">
        <v>0</v>
      </c>
      <c r="I462" s="190">
        <v>0</v>
      </c>
      <c r="J462" s="190">
        <v>0</v>
      </c>
      <c r="K462" s="190">
        <v>0</v>
      </c>
      <c r="L462" s="190">
        <v>0</v>
      </c>
      <c r="M462" s="272">
        <f t="shared" si="21"/>
        <v>0</v>
      </c>
    </row>
    <row r="463" spans="1:13" x14ac:dyDescent="0.3">
      <c r="A463" s="240" t="str">
        <f t="shared" si="22"/>
        <v>14OT01</v>
      </c>
      <c r="B463" s="240">
        <f t="shared" si="23"/>
        <v>1</v>
      </c>
      <c r="C463" s="190" t="s">
        <v>360</v>
      </c>
      <c r="D463" s="190" t="s">
        <v>498</v>
      </c>
      <c r="E463" s="190">
        <v>0</v>
      </c>
      <c r="F463" s="190">
        <v>0</v>
      </c>
      <c r="G463" s="190">
        <v>0</v>
      </c>
      <c r="H463" s="190">
        <v>0</v>
      </c>
      <c r="I463" s="190">
        <v>3</v>
      </c>
      <c r="J463" s="190">
        <v>0</v>
      </c>
      <c r="K463" s="190">
        <v>0</v>
      </c>
      <c r="L463" s="190">
        <v>3</v>
      </c>
      <c r="M463" s="272">
        <f t="shared" si="21"/>
        <v>0</v>
      </c>
    </row>
    <row r="464" spans="1:13" x14ac:dyDescent="0.3">
      <c r="A464" s="240" t="str">
        <f t="shared" si="22"/>
        <v>14OT02</v>
      </c>
      <c r="B464" s="240">
        <f t="shared" si="23"/>
        <v>2</v>
      </c>
      <c r="C464" s="190" t="s">
        <v>360</v>
      </c>
      <c r="D464" s="190" t="s">
        <v>499</v>
      </c>
      <c r="E464" s="190">
        <v>0</v>
      </c>
      <c r="F464" s="190">
        <v>0</v>
      </c>
      <c r="G464" s="190">
        <v>0</v>
      </c>
      <c r="H464" s="190">
        <v>0</v>
      </c>
      <c r="I464" s="190">
        <v>1</v>
      </c>
      <c r="J464" s="190">
        <v>0</v>
      </c>
      <c r="K464" s="190">
        <v>0</v>
      </c>
      <c r="L464" s="190">
        <v>1</v>
      </c>
      <c r="M464" s="272">
        <f t="shared" si="21"/>
        <v>0</v>
      </c>
    </row>
    <row r="465" spans="1:13" x14ac:dyDescent="0.3">
      <c r="A465" s="240" t="str">
        <f t="shared" si="22"/>
        <v>14PG01</v>
      </c>
      <c r="B465" s="240">
        <f t="shared" si="23"/>
        <v>1</v>
      </c>
      <c r="C465" s="190" t="s">
        <v>432</v>
      </c>
      <c r="D465" s="190" t="s">
        <v>440</v>
      </c>
      <c r="E465" s="190">
        <v>1</v>
      </c>
      <c r="F465" s="190">
        <v>1</v>
      </c>
      <c r="G465" s="190">
        <v>0</v>
      </c>
      <c r="H465" s="190">
        <v>2</v>
      </c>
      <c r="I465" s="190">
        <v>0</v>
      </c>
      <c r="J465" s="190">
        <v>0</v>
      </c>
      <c r="K465" s="190">
        <v>0</v>
      </c>
      <c r="L465" s="190">
        <v>0</v>
      </c>
      <c r="M465" s="272">
        <f t="shared" si="21"/>
        <v>1</v>
      </c>
    </row>
    <row r="466" spans="1:13" x14ac:dyDescent="0.3">
      <c r="A466" s="240" t="str">
        <f t="shared" si="22"/>
        <v>14PG02</v>
      </c>
      <c r="B466" s="240">
        <f t="shared" si="23"/>
        <v>2</v>
      </c>
      <c r="C466" s="190" t="s">
        <v>432</v>
      </c>
      <c r="D466" s="190" t="s">
        <v>442</v>
      </c>
      <c r="E466" s="190">
        <v>4</v>
      </c>
      <c r="F466" s="190">
        <v>0</v>
      </c>
      <c r="G466" s="190">
        <v>0</v>
      </c>
      <c r="H466" s="190">
        <v>4</v>
      </c>
      <c r="I466" s="190">
        <v>1</v>
      </c>
      <c r="J466" s="190">
        <v>0</v>
      </c>
      <c r="K466" s="190">
        <v>0</v>
      </c>
      <c r="L466" s="190">
        <v>1</v>
      </c>
      <c r="M466" s="272">
        <f t="shared" si="21"/>
        <v>1</v>
      </c>
    </row>
    <row r="467" spans="1:13" x14ac:dyDescent="0.3">
      <c r="A467" s="240" t="str">
        <f t="shared" si="22"/>
        <v>14PG03</v>
      </c>
      <c r="B467" s="240">
        <f t="shared" si="23"/>
        <v>3</v>
      </c>
      <c r="C467" s="190" t="s">
        <v>432</v>
      </c>
      <c r="D467" s="190" t="s">
        <v>447</v>
      </c>
      <c r="E467" s="190">
        <v>0</v>
      </c>
      <c r="F467" s="190">
        <v>1</v>
      </c>
      <c r="G467" s="190">
        <v>0</v>
      </c>
      <c r="H467" s="190">
        <v>1</v>
      </c>
      <c r="I467" s="190">
        <v>0</v>
      </c>
      <c r="J467" s="190">
        <v>0</v>
      </c>
      <c r="K467" s="190">
        <v>0</v>
      </c>
      <c r="L467" s="190">
        <v>0</v>
      </c>
      <c r="M467" s="272">
        <f t="shared" si="21"/>
        <v>1</v>
      </c>
    </row>
    <row r="468" spans="1:13" x14ac:dyDescent="0.3">
      <c r="A468" s="240" t="str">
        <f t="shared" si="22"/>
        <v>14PG04</v>
      </c>
      <c r="B468" s="240">
        <f t="shared" si="23"/>
        <v>4</v>
      </c>
      <c r="C468" s="190" t="s">
        <v>432</v>
      </c>
      <c r="D468" s="190" t="s">
        <v>451</v>
      </c>
      <c r="E468" s="190">
        <v>2</v>
      </c>
      <c r="F468" s="190">
        <v>1</v>
      </c>
      <c r="G468" s="190">
        <v>0</v>
      </c>
      <c r="H468" s="190">
        <v>3</v>
      </c>
      <c r="I468" s="190">
        <v>0</v>
      </c>
      <c r="J468" s="190">
        <v>0</v>
      </c>
      <c r="K468" s="190">
        <v>0</v>
      </c>
      <c r="L468" s="190">
        <v>0</v>
      </c>
      <c r="M468" s="272">
        <f t="shared" si="21"/>
        <v>1</v>
      </c>
    </row>
    <row r="469" spans="1:13" x14ac:dyDescent="0.3">
      <c r="A469" s="240" t="str">
        <f t="shared" si="22"/>
        <v>14PG05</v>
      </c>
      <c r="B469" s="240">
        <f t="shared" si="23"/>
        <v>5</v>
      </c>
      <c r="C469" s="190" t="s">
        <v>432</v>
      </c>
      <c r="D469" s="190" t="s">
        <v>453</v>
      </c>
      <c r="E469" s="190">
        <v>3</v>
      </c>
      <c r="F469" s="190">
        <v>0</v>
      </c>
      <c r="G469" s="190">
        <v>0</v>
      </c>
      <c r="H469" s="190">
        <v>3</v>
      </c>
      <c r="I469" s="190">
        <v>0</v>
      </c>
      <c r="J469" s="190">
        <v>0</v>
      </c>
      <c r="K469" s="190">
        <v>0</v>
      </c>
      <c r="L469" s="190">
        <v>0</v>
      </c>
      <c r="M469" s="272">
        <f t="shared" si="21"/>
        <v>1</v>
      </c>
    </row>
    <row r="470" spans="1:13" x14ac:dyDescent="0.3">
      <c r="A470" s="240" t="str">
        <f t="shared" si="22"/>
        <v>14PG06</v>
      </c>
      <c r="B470" s="240">
        <f t="shared" si="23"/>
        <v>6</v>
      </c>
      <c r="C470" s="190" t="s">
        <v>432</v>
      </c>
      <c r="D470" s="190" t="s">
        <v>457</v>
      </c>
      <c r="E470" s="190">
        <v>1</v>
      </c>
      <c r="F470" s="190">
        <v>0</v>
      </c>
      <c r="G470" s="190">
        <v>0</v>
      </c>
      <c r="H470" s="190">
        <v>1</v>
      </c>
      <c r="I470" s="190">
        <v>0</v>
      </c>
      <c r="J470" s="190">
        <v>0</v>
      </c>
      <c r="K470" s="190">
        <v>0</v>
      </c>
      <c r="L470" s="190">
        <v>0</v>
      </c>
      <c r="M470" s="272">
        <f t="shared" si="21"/>
        <v>1</v>
      </c>
    </row>
    <row r="471" spans="1:13" x14ac:dyDescent="0.3">
      <c r="A471" s="240" t="str">
        <f t="shared" si="22"/>
        <v>14RB01</v>
      </c>
      <c r="B471" s="240">
        <f t="shared" si="23"/>
        <v>1</v>
      </c>
      <c r="C471" s="190" t="s">
        <v>189</v>
      </c>
      <c r="D471" s="190" t="s">
        <v>450</v>
      </c>
      <c r="E471" s="190">
        <v>0</v>
      </c>
      <c r="F471" s="190">
        <v>0</v>
      </c>
      <c r="G471" s="190">
        <v>0</v>
      </c>
      <c r="H471" s="190">
        <v>0</v>
      </c>
      <c r="I471" s="190">
        <v>1</v>
      </c>
      <c r="J471" s="190">
        <v>0</v>
      </c>
      <c r="K471" s="190">
        <v>0</v>
      </c>
      <c r="L471" s="190">
        <v>1</v>
      </c>
      <c r="M471" s="272">
        <f t="shared" si="21"/>
        <v>0</v>
      </c>
    </row>
    <row r="472" spans="1:13" x14ac:dyDescent="0.3">
      <c r="A472" s="240" t="str">
        <f t="shared" si="22"/>
        <v>14RB02</v>
      </c>
      <c r="B472" s="240">
        <f t="shared" si="23"/>
        <v>2</v>
      </c>
      <c r="C472" s="190" t="s">
        <v>189</v>
      </c>
      <c r="D472" s="190" t="s">
        <v>451</v>
      </c>
      <c r="E472" s="190">
        <v>0</v>
      </c>
      <c r="F472" s="190">
        <v>0</v>
      </c>
      <c r="G472" s="190">
        <v>0</v>
      </c>
      <c r="H472" s="190">
        <v>0</v>
      </c>
      <c r="I472" s="190">
        <v>1</v>
      </c>
      <c r="J472" s="190">
        <v>0</v>
      </c>
      <c r="K472" s="190">
        <v>0</v>
      </c>
      <c r="L472" s="190">
        <v>1</v>
      </c>
      <c r="M472" s="272">
        <f t="shared" si="21"/>
        <v>0</v>
      </c>
    </row>
    <row r="473" spans="1:13" x14ac:dyDescent="0.3">
      <c r="A473" s="240" t="str">
        <f t="shared" si="22"/>
        <v>14RB03</v>
      </c>
      <c r="B473" s="240">
        <f t="shared" si="23"/>
        <v>3</v>
      </c>
      <c r="C473" s="190" t="s">
        <v>189</v>
      </c>
      <c r="D473" s="190" t="s">
        <v>453</v>
      </c>
      <c r="E473" s="190">
        <v>3</v>
      </c>
      <c r="F473" s="190">
        <v>0</v>
      </c>
      <c r="G473" s="190">
        <v>0</v>
      </c>
      <c r="H473" s="190">
        <v>3</v>
      </c>
      <c r="I473" s="190">
        <v>0</v>
      </c>
      <c r="J473" s="190">
        <v>0</v>
      </c>
      <c r="K473" s="190">
        <v>0</v>
      </c>
      <c r="L473" s="190">
        <v>0</v>
      </c>
      <c r="M473" s="272">
        <f t="shared" si="21"/>
        <v>1</v>
      </c>
    </row>
    <row r="474" spans="1:13" x14ac:dyDescent="0.3">
      <c r="A474" s="240" t="str">
        <f t="shared" si="22"/>
        <v>14RB04</v>
      </c>
      <c r="B474" s="240">
        <f t="shared" si="23"/>
        <v>4</v>
      </c>
      <c r="C474" s="190" t="s">
        <v>189</v>
      </c>
      <c r="D474" s="190" t="s">
        <v>456</v>
      </c>
      <c r="E474" s="190">
        <v>1</v>
      </c>
      <c r="F474" s="190">
        <v>0</v>
      </c>
      <c r="G474" s="190">
        <v>0</v>
      </c>
      <c r="H474" s="190">
        <v>1</v>
      </c>
      <c r="I474" s="190">
        <v>1</v>
      </c>
      <c r="J474" s="190">
        <v>0</v>
      </c>
      <c r="K474" s="190">
        <v>0</v>
      </c>
      <c r="L474" s="190">
        <v>1</v>
      </c>
      <c r="M474" s="272">
        <f t="shared" si="21"/>
        <v>0</v>
      </c>
    </row>
    <row r="475" spans="1:13" x14ac:dyDescent="0.3">
      <c r="A475" s="240" t="str">
        <f t="shared" si="22"/>
        <v>14RB05</v>
      </c>
      <c r="B475" s="240">
        <f t="shared" si="23"/>
        <v>5</v>
      </c>
      <c r="C475" s="190" t="s">
        <v>189</v>
      </c>
      <c r="D475" s="190" t="s">
        <v>457</v>
      </c>
      <c r="E475" s="190">
        <v>0</v>
      </c>
      <c r="F475" s="190">
        <v>0</v>
      </c>
      <c r="G475" s="190">
        <v>0</v>
      </c>
      <c r="H475" s="190">
        <v>0</v>
      </c>
      <c r="I475" s="190">
        <v>0</v>
      </c>
      <c r="J475" s="190">
        <v>0</v>
      </c>
      <c r="K475" s="190">
        <v>0</v>
      </c>
      <c r="L475" s="190">
        <v>0</v>
      </c>
      <c r="M475" s="272">
        <f t="shared" si="21"/>
        <v>0</v>
      </c>
    </row>
    <row r="476" spans="1:13" x14ac:dyDescent="0.3">
      <c r="A476" s="240" t="str">
        <f t="shared" si="22"/>
        <v>14RB06</v>
      </c>
      <c r="B476" s="240">
        <f t="shared" si="23"/>
        <v>6</v>
      </c>
      <c r="C476" s="190" t="s">
        <v>189</v>
      </c>
      <c r="D476" s="190" t="s">
        <v>474</v>
      </c>
      <c r="E476" s="190">
        <v>1</v>
      </c>
      <c r="F476" s="190">
        <v>0</v>
      </c>
      <c r="G476" s="190">
        <v>0</v>
      </c>
      <c r="H476" s="190">
        <v>1</v>
      </c>
      <c r="I476" s="190">
        <v>0</v>
      </c>
      <c r="J476" s="190">
        <v>0</v>
      </c>
      <c r="K476" s="190">
        <v>0</v>
      </c>
      <c r="L476" s="190">
        <v>0</v>
      </c>
      <c r="M476" s="272">
        <f t="shared" si="21"/>
        <v>1</v>
      </c>
    </row>
    <row r="477" spans="1:13" x14ac:dyDescent="0.3">
      <c r="A477" s="240" t="str">
        <f t="shared" si="22"/>
        <v>14RZ01</v>
      </c>
      <c r="B477" s="240">
        <f t="shared" si="23"/>
        <v>1</v>
      </c>
      <c r="C477" s="190" t="s">
        <v>455</v>
      </c>
      <c r="D477" s="190" t="s">
        <v>454</v>
      </c>
      <c r="E477" s="190">
        <v>0</v>
      </c>
      <c r="F477" s="190">
        <v>0</v>
      </c>
      <c r="G477" s="190">
        <v>0</v>
      </c>
      <c r="H477" s="190">
        <v>0</v>
      </c>
      <c r="I477" s="190">
        <v>1</v>
      </c>
      <c r="J477" s="190">
        <v>0</v>
      </c>
      <c r="K477" s="190">
        <v>1</v>
      </c>
      <c r="L477" s="190">
        <v>2</v>
      </c>
      <c r="M477" s="272">
        <f t="shared" si="21"/>
        <v>0</v>
      </c>
    </row>
    <row r="478" spans="1:13" x14ac:dyDescent="0.3">
      <c r="A478" s="240" t="str">
        <f t="shared" si="22"/>
        <v>14RZ02</v>
      </c>
      <c r="B478" s="240">
        <f t="shared" si="23"/>
        <v>2</v>
      </c>
      <c r="C478" s="190" t="s">
        <v>455</v>
      </c>
      <c r="D478" s="190" t="s">
        <v>459</v>
      </c>
      <c r="E478" s="190">
        <v>0</v>
      </c>
      <c r="F478" s="190">
        <v>0</v>
      </c>
      <c r="G478" s="190">
        <v>0</v>
      </c>
      <c r="H478" s="190">
        <v>0</v>
      </c>
      <c r="I478" s="190">
        <v>2</v>
      </c>
      <c r="J478" s="190">
        <v>0</v>
      </c>
      <c r="K478" s="190">
        <v>0</v>
      </c>
      <c r="L478" s="190">
        <v>2</v>
      </c>
      <c r="M478" s="272">
        <f t="shared" si="21"/>
        <v>0</v>
      </c>
    </row>
    <row r="479" spans="1:13" x14ac:dyDescent="0.3">
      <c r="A479" s="240" t="str">
        <f t="shared" si="22"/>
        <v>14RZ03</v>
      </c>
      <c r="B479" s="240">
        <f t="shared" si="23"/>
        <v>3</v>
      </c>
      <c r="C479" s="190" t="s">
        <v>455</v>
      </c>
      <c r="D479" s="190" t="s">
        <v>474</v>
      </c>
      <c r="E479" s="190">
        <v>0</v>
      </c>
      <c r="F479" s="190">
        <v>0</v>
      </c>
      <c r="G479" s="190">
        <v>0</v>
      </c>
      <c r="H479" s="190">
        <v>0</v>
      </c>
      <c r="I479" s="190">
        <v>1</v>
      </c>
      <c r="J479" s="190">
        <v>0</v>
      </c>
      <c r="K479" s="190">
        <v>0</v>
      </c>
      <c r="L479" s="190">
        <v>1</v>
      </c>
      <c r="M479" s="272">
        <f t="shared" si="21"/>
        <v>0</v>
      </c>
    </row>
    <row r="480" spans="1:13" x14ac:dyDescent="0.3">
      <c r="A480" s="240" t="str">
        <f t="shared" si="22"/>
        <v>14UA01</v>
      </c>
      <c r="B480" s="240">
        <f t="shared" si="23"/>
        <v>1</v>
      </c>
      <c r="C480" s="190" t="s">
        <v>257</v>
      </c>
      <c r="D480" s="190" t="s">
        <v>470</v>
      </c>
      <c r="E480" s="190">
        <v>1</v>
      </c>
      <c r="F480" s="190">
        <v>0</v>
      </c>
      <c r="G480" s="190">
        <v>0</v>
      </c>
      <c r="H480" s="190">
        <v>1</v>
      </c>
      <c r="I480" s="190">
        <v>1</v>
      </c>
      <c r="J480" s="190">
        <v>0</v>
      </c>
      <c r="K480" s="190">
        <v>0</v>
      </c>
      <c r="L480" s="190">
        <v>1</v>
      </c>
      <c r="M480" s="272">
        <f t="shared" si="21"/>
        <v>0</v>
      </c>
    </row>
    <row r="481" spans="1:13" x14ac:dyDescent="0.3">
      <c r="A481" s="240" t="str">
        <f t="shared" si="22"/>
        <v>14VL01</v>
      </c>
      <c r="B481" s="240">
        <f t="shared" si="23"/>
        <v>1</v>
      </c>
      <c r="C481" s="190" t="s">
        <v>368</v>
      </c>
      <c r="D481" s="190" t="s">
        <v>483</v>
      </c>
      <c r="E481" s="190">
        <v>0</v>
      </c>
      <c r="F481" s="190">
        <v>0</v>
      </c>
      <c r="G481" s="190">
        <v>0</v>
      </c>
      <c r="H481" s="190">
        <v>0</v>
      </c>
      <c r="I481" s="190">
        <v>1</v>
      </c>
      <c r="J481" s="190">
        <v>0</v>
      </c>
      <c r="K481" s="190">
        <v>0</v>
      </c>
      <c r="L481" s="190">
        <v>1</v>
      </c>
      <c r="M481" s="272">
        <f t="shared" si="21"/>
        <v>0</v>
      </c>
    </row>
    <row r="482" spans="1:13" x14ac:dyDescent="0.3">
      <c r="A482" s="240" t="str">
        <f t="shared" si="22"/>
        <v>14VL02</v>
      </c>
      <c r="B482" s="240">
        <f t="shared" si="23"/>
        <v>2</v>
      </c>
      <c r="C482" s="190" t="s">
        <v>368</v>
      </c>
      <c r="D482" s="190" t="s">
        <v>500</v>
      </c>
      <c r="E482" s="190">
        <v>1</v>
      </c>
      <c r="F482" s="190">
        <v>0</v>
      </c>
      <c r="G482" s="190">
        <v>0</v>
      </c>
      <c r="H482" s="190">
        <v>1</v>
      </c>
      <c r="I482" s="190">
        <v>0</v>
      </c>
      <c r="J482" s="190">
        <v>0</v>
      </c>
      <c r="K482" s="190">
        <v>0</v>
      </c>
      <c r="L482" s="190">
        <v>0</v>
      </c>
      <c r="M482" s="272">
        <f t="shared" si="21"/>
        <v>1</v>
      </c>
    </row>
    <row r="483" spans="1:13" x14ac:dyDescent="0.3">
      <c r="A483" s="240" t="str">
        <f t="shared" si="22"/>
        <v>14VR01</v>
      </c>
      <c r="B483" s="240">
        <f t="shared" si="23"/>
        <v>1</v>
      </c>
      <c r="C483" s="190" t="s">
        <v>388</v>
      </c>
      <c r="D483" s="190" t="s">
        <v>506</v>
      </c>
      <c r="E483" s="190">
        <v>0</v>
      </c>
      <c r="F483" s="190">
        <v>0</v>
      </c>
      <c r="G483" s="190">
        <v>0</v>
      </c>
      <c r="H483" s="190">
        <v>0</v>
      </c>
      <c r="I483" s="190">
        <v>0</v>
      </c>
      <c r="J483" s="190">
        <v>1</v>
      </c>
      <c r="K483" s="190">
        <v>0</v>
      </c>
      <c r="L483" s="190">
        <v>1</v>
      </c>
      <c r="M483" s="272">
        <f t="shared" si="21"/>
        <v>0</v>
      </c>
    </row>
    <row r="484" spans="1:13" x14ac:dyDescent="0.3">
      <c r="A484" s="240" t="str">
        <f t="shared" si="22"/>
        <v>14VR02</v>
      </c>
      <c r="B484" s="240">
        <f t="shared" si="23"/>
        <v>2</v>
      </c>
      <c r="C484" s="190" t="s">
        <v>388</v>
      </c>
      <c r="D484" s="190" t="s">
        <v>507</v>
      </c>
      <c r="E484" s="190">
        <v>0</v>
      </c>
      <c r="F484" s="190">
        <v>0</v>
      </c>
      <c r="G484" s="190">
        <v>0</v>
      </c>
      <c r="H484" s="190">
        <v>0</v>
      </c>
      <c r="I484" s="190">
        <v>1</v>
      </c>
      <c r="J484" s="190">
        <v>0</v>
      </c>
      <c r="K484" s="190">
        <v>0</v>
      </c>
      <c r="L484" s="190">
        <v>1</v>
      </c>
      <c r="M484" s="272">
        <f t="shared" si="21"/>
        <v>0</v>
      </c>
    </row>
    <row r="485" spans="1:13" x14ac:dyDescent="0.3">
      <c r="A485" s="240" t="str">
        <f t="shared" si="22"/>
        <v>14WS01</v>
      </c>
      <c r="B485" s="240">
        <f t="shared" si="23"/>
        <v>1</v>
      </c>
      <c r="C485" s="190" t="s">
        <v>174</v>
      </c>
      <c r="D485" s="190" t="s">
        <v>415</v>
      </c>
      <c r="E485" s="190">
        <v>0</v>
      </c>
      <c r="F485" s="190">
        <v>0</v>
      </c>
      <c r="G485" s="190">
        <v>0</v>
      </c>
      <c r="H485" s="190">
        <v>0</v>
      </c>
      <c r="I485" s="190">
        <v>1</v>
      </c>
      <c r="J485" s="190">
        <v>0</v>
      </c>
      <c r="K485" s="190">
        <v>0</v>
      </c>
      <c r="L485" s="190">
        <v>1</v>
      </c>
      <c r="M485" s="272">
        <f t="shared" si="21"/>
        <v>0</v>
      </c>
    </row>
    <row r="486" spans="1:13" x14ac:dyDescent="0.3">
      <c r="A486" s="240" t="str">
        <f t="shared" si="22"/>
        <v>14WS02</v>
      </c>
      <c r="B486" s="240">
        <f t="shared" si="23"/>
        <v>2</v>
      </c>
      <c r="C486" s="190" t="s">
        <v>174</v>
      </c>
      <c r="D486" s="190" t="s">
        <v>428</v>
      </c>
      <c r="E486" s="190">
        <v>0</v>
      </c>
      <c r="F486" s="190">
        <v>0</v>
      </c>
      <c r="G486" s="190">
        <v>0</v>
      </c>
      <c r="H486" s="190">
        <v>0</v>
      </c>
      <c r="I486" s="190">
        <v>0</v>
      </c>
      <c r="J486" s="190">
        <v>0</v>
      </c>
      <c r="K486" s="190">
        <v>0</v>
      </c>
      <c r="L486" s="190">
        <v>0</v>
      </c>
      <c r="M486" s="272">
        <f t="shared" si="21"/>
        <v>0</v>
      </c>
    </row>
    <row r="487" spans="1:13" x14ac:dyDescent="0.3">
      <c r="A487" s="240" t="str">
        <f t="shared" si="22"/>
        <v>14WS03</v>
      </c>
      <c r="B487" s="240">
        <f t="shared" si="23"/>
        <v>3</v>
      </c>
      <c r="C487" s="190" t="s">
        <v>174</v>
      </c>
      <c r="D487" s="190" t="s">
        <v>429</v>
      </c>
      <c r="E487" s="190">
        <v>0</v>
      </c>
      <c r="F487" s="190">
        <v>0</v>
      </c>
      <c r="G487" s="190">
        <v>0</v>
      </c>
      <c r="H487" s="190">
        <v>0</v>
      </c>
      <c r="I487" s="190">
        <v>0</v>
      </c>
      <c r="J487" s="190">
        <v>0</v>
      </c>
      <c r="K487" s="190">
        <v>0</v>
      </c>
      <c r="L487" s="190">
        <v>0</v>
      </c>
      <c r="M487" s="272">
        <f t="shared" si="21"/>
        <v>0</v>
      </c>
    </row>
    <row r="488" spans="1:13" x14ac:dyDescent="0.3">
      <c r="A488" s="240" t="str">
        <f t="shared" si="22"/>
        <v>14WT01</v>
      </c>
      <c r="B488" s="240">
        <f t="shared" si="23"/>
        <v>1</v>
      </c>
      <c r="C488" s="190" t="s">
        <v>112</v>
      </c>
      <c r="D488" s="190" t="s">
        <v>402</v>
      </c>
      <c r="E488" s="190">
        <v>0</v>
      </c>
      <c r="F488" s="190">
        <v>0</v>
      </c>
      <c r="G488" s="190">
        <v>0</v>
      </c>
      <c r="H488" s="190">
        <v>0</v>
      </c>
      <c r="I488" s="190">
        <v>1</v>
      </c>
      <c r="J488" s="190">
        <v>0</v>
      </c>
      <c r="K488" s="190">
        <v>0</v>
      </c>
      <c r="L488" s="190">
        <v>1</v>
      </c>
      <c r="M488" s="272">
        <f t="shared" si="21"/>
        <v>0</v>
      </c>
    </row>
    <row r="489" spans="1:13" x14ac:dyDescent="0.3">
      <c r="A489" s="240" t="str">
        <f t="shared" si="22"/>
        <v>14WT02</v>
      </c>
      <c r="B489" s="240">
        <f t="shared" si="23"/>
        <v>2</v>
      </c>
      <c r="C489" s="190" t="s">
        <v>112</v>
      </c>
      <c r="D489" s="190" t="s">
        <v>412</v>
      </c>
      <c r="E489" s="190">
        <v>0</v>
      </c>
      <c r="F489" s="190">
        <v>0</v>
      </c>
      <c r="G489" s="190">
        <v>0</v>
      </c>
      <c r="H489" s="190">
        <v>0</v>
      </c>
      <c r="I489" s="190">
        <v>0</v>
      </c>
      <c r="J489" s="190">
        <v>0</v>
      </c>
      <c r="K489" s="190">
        <v>0</v>
      </c>
      <c r="L489" s="190">
        <v>0</v>
      </c>
      <c r="M489" s="272">
        <f t="shared" si="21"/>
        <v>0</v>
      </c>
    </row>
    <row r="490" spans="1:13" x14ac:dyDescent="0.3">
      <c r="A490" s="240" t="str">
        <f t="shared" si="22"/>
        <v>14XF01</v>
      </c>
      <c r="B490" s="240">
        <f t="shared" si="23"/>
        <v>1</v>
      </c>
      <c r="C490" s="190" t="s">
        <v>156</v>
      </c>
      <c r="D490" s="190" t="s">
        <v>422</v>
      </c>
      <c r="E490" s="190">
        <v>4</v>
      </c>
      <c r="F490" s="190">
        <v>0</v>
      </c>
      <c r="G490" s="190">
        <v>0</v>
      </c>
      <c r="H490" s="190">
        <v>4</v>
      </c>
      <c r="I490" s="190">
        <v>0</v>
      </c>
      <c r="J490" s="190">
        <v>0</v>
      </c>
      <c r="K490" s="190">
        <v>0</v>
      </c>
      <c r="L490" s="190">
        <v>0</v>
      </c>
      <c r="M490" s="272">
        <f t="shared" si="21"/>
        <v>1</v>
      </c>
    </row>
    <row r="491" spans="1:13" x14ac:dyDescent="0.3">
      <c r="A491" s="240" t="str">
        <f t="shared" si="22"/>
        <v>14XF02</v>
      </c>
      <c r="B491" s="240">
        <f t="shared" si="23"/>
        <v>2</v>
      </c>
      <c r="C491" s="190" t="s">
        <v>156</v>
      </c>
      <c r="D491" s="190" t="s">
        <v>423</v>
      </c>
      <c r="E491" s="190">
        <v>1</v>
      </c>
      <c r="F491" s="190">
        <v>0</v>
      </c>
      <c r="G491" s="190">
        <v>0</v>
      </c>
      <c r="H491" s="190">
        <v>1</v>
      </c>
      <c r="I491" s="190">
        <v>0</v>
      </c>
      <c r="J491" s="190">
        <v>0</v>
      </c>
      <c r="K491" s="190">
        <v>0</v>
      </c>
      <c r="L491" s="190">
        <v>0</v>
      </c>
      <c r="M491" s="272">
        <f t="shared" si="21"/>
        <v>1</v>
      </c>
    </row>
    <row r="492" spans="1:13" x14ac:dyDescent="0.3">
      <c r="A492" s="240" t="str">
        <f t="shared" si="22"/>
        <v>14XF03</v>
      </c>
      <c r="B492" s="240">
        <f t="shared" si="23"/>
        <v>3</v>
      </c>
      <c r="C492" s="190" t="s">
        <v>156</v>
      </c>
      <c r="D492" s="190" t="s">
        <v>430</v>
      </c>
      <c r="E492" s="190">
        <v>0</v>
      </c>
      <c r="F492" s="190">
        <v>0</v>
      </c>
      <c r="G492" s="190">
        <v>0</v>
      </c>
      <c r="H492" s="190">
        <v>0</v>
      </c>
      <c r="I492" s="190">
        <v>2</v>
      </c>
      <c r="J492" s="190">
        <v>0</v>
      </c>
      <c r="K492" s="190">
        <v>0</v>
      </c>
      <c r="L492" s="190">
        <v>2</v>
      </c>
      <c r="M492" s="272">
        <f t="shared" si="21"/>
        <v>0</v>
      </c>
    </row>
    <row r="493" spans="1:13" x14ac:dyDescent="0.3">
      <c r="A493" s="240" t="str">
        <f t="shared" si="22"/>
        <v>14XF04</v>
      </c>
      <c r="B493" s="240">
        <f t="shared" si="23"/>
        <v>4</v>
      </c>
      <c r="C493" s="190" t="s">
        <v>156</v>
      </c>
      <c r="D493" s="190" t="s">
        <v>440</v>
      </c>
      <c r="E493" s="190">
        <v>17</v>
      </c>
      <c r="F493" s="190">
        <v>0</v>
      </c>
      <c r="G493" s="190">
        <v>0</v>
      </c>
      <c r="H493" s="190">
        <v>17</v>
      </c>
      <c r="I493" s="190">
        <v>3</v>
      </c>
      <c r="J493" s="190">
        <v>2</v>
      </c>
      <c r="K493" s="190">
        <v>0</v>
      </c>
      <c r="L493" s="190">
        <v>5</v>
      </c>
      <c r="M493" s="272">
        <f t="shared" si="21"/>
        <v>1</v>
      </c>
    </row>
    <row r="494" spans="1:13" x14ac:dyDescent="0.3">
      <c r="A494" s="240" t="str">
        <f t="shared" si="22"/>
        <v>14XF05</v>
      </c>
      <c r="B494" s="240">
        <f t="shared" si="23"/>
        <v>5</v>
      </c>
      <c r="C494" s="190" t="s">
        <v>156</v>
      </c>
      <c r="D494" s="190" t="s">
        <v>450</v>
      </c>
      <c r="E494" s="190">
        <v>0</v>
      </c>
      <c r="F494" s="190">
        <v>0</v>
      </c>
      <c r="G494" s="190">
        <v>0</v>
      </c>
      <c r="H494" s="190">
        <v>0</v>
      </c>
      <c r="I494" s="190">
        <v>0</v>
      </c>
      <c r="J494" s="190">
        <v>0</v>
      </c>
      <c r="K494" s="190">
        <v>0</v>
      </c>
      <c r="L494" s="190">
        <v>0</v>
      </c>
      <c r="M494" s="272">
        <f t="shared" si="21"/>
        <v>0</v>
      </c>
    </row>
    <row r="495" spans="1:13" x14ac:dyDescent="0.3">
      <c r="A495" s="240" t="str">
        <f t="shared" si="22"/>
        <v>14XF06</v>
      </c>
      <c r="B495" s="240">
        <f t="shared" si="23"/>
        <v>6</v>
      </c>
      <c r="C495" s="190" t="s">
        <v>156</v>
      </c>
      <c r="D495" s="190" t="s">
        <v>451</v>
      </c>
      <c r="E495" s="190">
        <v>0</v>
      </c>
      <c r="F495" s="190">
        <v>0</v>
      </c>
      <c r="G495" s="190">
        <v>0</v>
      </c>
      <c r="H495" s="190">
        <v>0</v>
      </c>
      <c r="I495" s="190">
        <v>1</v>
      </c>
      <c r="J495" s="190">
        <v>0</v>
      </c>
      <c r="K495" s="190">
        <v>0</v>
      </c>
      <c r="L495" s="190">
        <v>1</v>
      </c>
      <c r="M495" s="272">
        <f t="shared" si="21"/>
        <v>0</v>
      </c>
    </row>
    <row r="496" spans="1:13" x14ac:dyDescent="0.3">
      <c r="A496" s="240" t="str">
        <f t="shared" si="22"/>
        <v>14XF07</v>
      </c>
      <c r="B496" s="240">
        <f t="shared" si="23"/>
        <v>7</v>
      </c>
      <c r="C496" s="190" t="s">
        <v>156</v>
      </c>
      <c r="D496" s="190" t="s">
        <v>453</v>
      </c>
      <c r="E496" s="190">
        <v>0</v>
      </c>
      <c r="F496" s="190">
        <v>0</v>
      </c>
      <c r="G496" s="190">
        <v>0</v>
      </c>
      <c r="H496" s="190">
        <v>0</v>
      </c>
      <c r="I496" s="190">
        <v>1</v>
      </c>
      <c r="J496" s="190">
        <v>0</v>
      </c>
      <c r="K496" s="190">
        <v>0</v>
      </c>
      <c r="L496" s="190">
        <v>1</v>
      </c>
      <c r="M496" s="272">
        <f t="shared" si="21"/>
        <v>0</v>
      </c>
    </row>
    <row r="497" spans="1:13" x14ac:dyDescent="0.3">
      <c r="A497" s="240" t="str">
        <f t="shared" si="22"/>
        <v>14XF08</v>
      </c>
      <c r="B497" s="240">
        <f t="shared" si="23"/>
        <v>8</v>
      </c>
      <c r="C497" s="190" t="s">
        <v>156</v>
      </c>
      <c r="D497" s="190" t="s">
        <v>488</v>
      </c>
      <c r="E497" s="190">
        <v>0</v>
      </c>
      <c r="F497" s="190">
        <v>0</v>
      </c>
      <c r="G497" s="190">
        <v>0</v>
      </c>
      <c r="H497" s="190">
        <v>0</v>
      </c>
      <c r="I497" s="190">
        <v>0</v>
      </c>
      <c r="J497" s="190">
        <v>0</v>
      </c>
      <c r="K497" s="190">
        <v>0</v>
      </c>
      <c r="L497" s="190">
        <v>0</v>
      </c>
      <c r="M497" s="272">
        <f t="shared" si="21"/>
        <v>0</v>
      </c>
    </row>
    <row r="498" spans="1:13" x14ac:dyDescent="0.3">
      <c r="A498" s="240" t="str">
        <f t="shared" si="22"/>
        <v>14XF09</v>
      </c>
      <c r="B498" s="240">
        <f t="shared" si="23"/>
        <v>9</v>
      </c>
      <c r="C498" s="190" t="s">
        <v>156</v>
      </c>
      <c r="D498" s="190" t="s">
        <v>498</v>
      </c>
      <c r="E498" s="190">
        <v>0</v>
      </c>
      <c r="F498" s="190">
        <v>0</v>
      </c>
      <c r="G498" s="190">
        <v>0</v>
      </c>
      <c r="H498" s="190">
        <v>0</v>
      </c>
      <c r="I498" s="190">
        <v>1</v>
      </c>
      <c r="J498" s="190">
        <v>0</v>
      </c>
      <c r="K498" s="190">
        <v>0</v>
      </c>
      <c r="L498" s="190">
        <v>1</v>
      </c>
      <c r="M498" s="272">
        <f t="shared" si="21"/>
        <v>0</v>
      </c>
    </row>
    <row r="499" spans="1:13" x14ac:dyDescent="0.3">
      <c r="A499" s="240" t="str">
        <f t="shared" si="22"/>
        <v>14YY01</v>
      </c>
      <c r="B499" s="240">
        <f t="shared" si="23"/>
        <v>1</v>
      </c>
      <c r="C499" s="190" t="s">
        <v>508</v>
      </c>
      <c r="D499" s="190" t="s">
        <v>506</v>
      </c>
      <c r="E499" s="190">
        <v>0</v>
      </c>
      <c r="F499" s="190">
        <v>0</v>
      </c>
      <c r="G499" s="190">
        <v>1</v>
      </c>
      <c r="H499" s="190">
        <v>1</v>
      </c>
      <c r="I499" s="190">
        <v>0</v>
      </c>
      <c r="J499" s="190">
        <v>0</v>
      </c>
      <c r="K499" s="190">
        <v>0</v>
      </c>
      <c r="L499" s="190">
        <v>0</v>
      </c>
      <c r="M499" s="272">
        <f t="shared" si="21"/>
        <v>1</v>
      </c>
    </row>
    <row r="500" spans="1:13" x14ac:dyDescent="0.3">
      <c r="A500" s="240" t="str">
        <f t="shared" si="22"/>
        <v>14YY02</v>
      </c>
      <c r="B500" s="240">
        <f t="shared" si="23"/>
        <v>2</v>
      </c>
      <c r="C500" s="190" t="s">
        <v>508</v>
      </c>
      <c r="D500" s="190" t="s">
        <v>507</v>
      </c>
      <c r="E500" s="190">
        <v>0</v>
      </c>
      <c r="F500" s="190">
        <v>0</v>
      </c>
      <c r="G500" s="190">
        <v>0</v>
      </c>
      <c r="H500" s="190">
        <v>0</v>
      </c>
      <c r="I500" s="190">
        <v>0</v>
      </c>
      <c r="J500" s="190">
        <v>0</v>
      </c>
      <c r="K500" s="190">
        <v>1</v>
      </c>
      <c r="L500" s="190">
        <v>1</v>
      </c>
      <c r="M500" s="272">
        <f t="shared" si="21"/>
        <v>0</v>
      </c>
    </row>
    <row r="501" spans="1:13" x14ac:dyDescent="0.3">
      <c r="A501" s="240" t="str">
        <f t="shared" si="22"/>
        <v>15DZ01</v>
      </c>
      <c r="B501" s="240">
        <f t="shared" si="23"/>
        <v>1</v>
      </c>
      <c r="C501" s="190" t="s">
        <v>241</v>
      </c>
      <c r="D501" s="190" t="s">
        <v>469</v>
      </c>
      <c r="E501" s="190">
        <v>0</v>
      </c>
      <c r="F501" s="190">
        <v>0</v>
      </c>
      <c r="G501" s="190">
        <v>0</v>
      </c>
      <c r="H501" s="190">
        <v>0</v>
      </c>
      <c r="I501" s="190">
        <v>3</v>
      </c>
      <c r="J501" s="190">
        <v>0</v>
      </c>
      <c r="K501" s="190">
        <v>1</v>
      </c>
      <c r="L501" s="190">
        <v>4</v>
      </c>
      <c r="M501" s="272">
        <f t="shared" si="21"/>
        <v>0</v>
      </c>
    </row>
    <row r="502" spans="1:13" x14ac:dyDescent="0.3">
      <c r="A502" s="240" t="str">
        <f t="shared" si="22"/>
        <v>15KH01</v>
      </c>
      <c r="B502" s="240">
        <f t="shared" si="23"/>
        <v>1</v>
      </c>
      <c r="C502" s="190" t="s">
        <v>315</v>
      </c>
      <c r="D502" s="190" t="s">
        <v>480</v>
      </c>
      <c r="E502" s="190">
        <v>0</v>
      </c>
      <c r="F502" s="190">
        <v>0</v>
      </c>
      <c r="G502" s="190">
        <v>0</v>
      </c>
      <c r="H502" s="190">
        <v>0</v>
      </c>
      <c r="I502" s="190">
        <v>0</v>
      </c>
      <c r="J502" s="190">
        <v>0</v>
      </c>
      <c r="K502" s="190">
        <v>0</v>
      </c>
      <c r="L502" s="190">
        <v>0</v>
      </c>
      <c r="M502" s="272">
        <f t="shared" si="21"/>
        <v>0</v>
      </c>
    </row>
    <row r="503" spans="1:13" x14ac:dyDescent="0.3">
      <c r="A503" s="240" t="str">
        <f t="shared" si="22"/>
        <v>15MR01</v>
      </c>
      <c r="B503" s="240">
        <f t="shared" si="23"/>
        <v>1</v>
      </c>
      <c r="C503" s="190" t="s">
        <v>175</v>
      </c>
      <c r="D503" s="190" t="s">
        <v>429</v>
      </c>
      <c r="E503" s="190">
        <v>1</v>
      </c>
      <c r="F503" s="190">
        <v>0</v>
      </c>
      <c r="G503" s="190">
        <v>0</v>
      </c>
      <c r="H503" s="190">
        <v>1</v>
      </c>
      <c r="I503" s="190">
        <v>1</v>
      </c>
      <c r="J503" s="190">
        <v>0</v>
      </c>
      <c r="K503" s="190">
        <v>0</v>
      </c>
      <c r="L503" s="190">
        <v>1</v>
      </c>
      <c r="M503" s="272">
        <f t="shared" si="21"/>
        <v>0</v>
      </c>
    </row>
    <row r="504" spans="1:13" x14ac:dyDescent="0.3">
      <c r="A504" s="240" t="str">
        <f t="shared" si="22"/>
        <v>15MR02</v>
      </c>
      <c r="B504" s="240">
        <f t="shared" si="23"/>
        <v>2</v>
      </c>
      <c r="C504" s="190" t="s">
        <v>175</v>
      </c>
      <c r="D504" s="190" t="s">
        <v>483</v>
      </c>
      <c r="E504" s="190">
        <v>0</v>
      </c>
      <c r="F504" s="190">
        <v>0</v>
      </c>
      <c r="G504" s="190">
        <v>0</v>
      </c>
      <c r="H504" s="190">
        <v>0</v>
      </c>
      <c r="I504" s="190">
        <v>0</v>
      </c>
      <c r="J504" s="190">
        <v>0</v>
      </c>
      <c r="K504" s="190">
        <v>0</v>
      </c>
      <c r="L504" s="190">
        <v>0</v>
      </c>
      <c r="M504" s="272">
        <f t="shared" si="21"/>
        <v>0</v>
      </c>
    </row>
    <row r="505" spans="1:13" x14ac:dyDescent="0.3">
      <c r="A505" s="240" t="str">
        <f t="shared" si="22"/>
        <v>16KI01</v>
      </c>
      <c r="B505" s="240">
        <f t="shared" si="23"/>
        <v>1</v>
      </c>
      <c r="C505" s="190" t="s">
        <v>258</v>
      </c>
      <c r="D505" s="190" t="s">
        <v>467</v>
      </c>
      <c r="E505" s="190">
        <v>0</v>
      </c>
      <c r="F505" s="190">
        <v>0</v>
      </c>
      <c r="G505" s="190">
        <v>0</v>
      </c>
      <c r="H505" s="190">
        <v>0</v>
      </c>
      <c r="I505" s="190">
        <v>2</v>
      </c>
      <c r="J505" s="190">
        <v>0</v>
      </c>
      <c r="K505" s="190">
        <v>0</v>
      </c>
      <c r="L505" s="190">
        <v>2</v>
      </c>
      <c r="M505" s="272">
        <f t="shared" si="21"/>
        <v>0</v>
      </c>
    </row>
    <row r="506" spans="1:13" x14ac:dyDescent="0.3">
      <c r="A506" s="240" t="str">
        <f t="shared" si="22"/>
        <v>16LO01</v>
      </c>
      <c r="B506" s="240">
        <f t="shared" si="23"/>
        <v>1</v>
      </c>
      <c r="C506" s="190" t="s">
        <v>330</v>
      </c>
      <c r="D506" s="190" t="s">
        <v>489</v>
      </c>
      <c r="E506" s="190">
        <v>0</v>
      </c>
      <c r="F506" s="190">
        <v>0</v>
      </c>
      <c r="G506" s="190">
        <v>0</v>
      </c>
      <c r="H506" s="190">
        <v>0</v>
      </c>
      <c r="I506" s="190">
        <v>0</v>
      </c>
      <c r="J506" s="190">
        <v>0</v>
      </c>
      <c r="K506" s="190">
        <v>0</v>
      </c>
      <c r="L506" s="190">
        <v>0</v>
      </c>
      <c r="M506" s="272">
        <f t="shared" si="21"/>
        <v>0</v>
      </c>
    </row>
    <row r="507" spans="1:13" x14ac:dyDescent="0.3">
      <c r="A507" s="240" t="str">
        <f t="shared" si="22"/>
        <v>16LO02</v>
      </c>
      <c r="B507" s="240">
        <f t="shared" si="23"/>
        <v>2</v>
      </c>
      <c r="C507" s="190" t="s">
        <v>330</v>
      </c>
      <c r="D507" s="190" t="s">
        <v>492</v>
      </c>
      <c r="E507" s="190">
        <v>0</v>
      </c>
      <c r="F507" s="190">
        <v>0</v>
      </c>
      <c r="G507" s="190">
        <v>0</v>
      </c>
      <c r="H507" s="190">
        <v>0</v>
      </c>
      <c r="I507" s="190">
        <v>2</v>
      </c>
      <c r="J507" s="190">
        <v>0</v>
      </c>
      <c r="K507" s="190">
        <v>0</v>
      </c>
      <c r="L507" s="190">
        <v>2</v>
      </c>
      <c r="M507" s="272">
        <f t="shared" si="21"/>
        <v>0</v>
      </c>
    </row>
    <row r="508" spans="1:13" x14ac:dyDescent="0.3">
      <c r="A508" s="240" t="str">
        <f t="shared" si="22"/>
        <v>16LO03</v>
      </c>
      <c r="B508" s="240">
        <f t="shared" si="23"/>
        <v>3</v>
      </c>
      <c r="C508" s="190" t="s">
        <v>330</v>
      </c>
      <c r="D508" s="190" t="s">
        <v>493</v>
      </c>
      <c r="E508" s="190">
        <v>0</v>
      </c>
      <c r="F508" s="190">
        <v>0</v>
      </c>
      <c r="G508" s="190">
        <v>0</v>
      </c>
      <c r="H508" s="190">
        <v>0</v>
      </c>
      <c r="I508" s="190">
        <v>4</v>
      </c>
      <c r="J508" s="190">
        <v>1</v>
      </c>
      <c r="K508" s="190">
        <v>0</v>
      </c>
      <c r="L508" s="190">
        <v>5</v>
      </c>
      <c r="M508" s="272">
        <f t="shared" si="21"/>
        <v>0</v>
      </c>
    </row>
    <row r="509" spans="1:13" x14ac:dyDescent="0.3">
      <c r="A509" s="240" t="str">
        <f t="shared" si="22"/>
        <v>16OJ01</v>
      </c>
      <c r="B509" s="240">
        <f t="shared" si="23"/>
        <v>1</v>
      </c>
      <c r="C509" s="190" t="s">
        <v>211</v>
      </c>
      <c r="D509" s="190" t="s">
        <v>430</v>
      </c>
      <c r="E509" s="190">
        <v>0</v>
      </c>
      <c r="F509" s="190">
        <v>0</v>
      </c>
      <c r="G509" s="190">
        <v>0</v>
      </c>
      <c r="H509" s="190">
        <v>0</v>
      </c>
      <c r="I509" s="190">
        <v>0</v>
      </c>
      <c r="J509" s="190">
        <v>0</v>
      </c>
      <c r="K509" s="190">
        <v>0</v>
      </c>
      <c r="L509" s="190">
        <v>0</v>
      </c>
      <c r="M509" s="272">
        <f t="shared" si="21"/>
        <v>0</v>
      </c>
    </row>
    <row r="510" spans="1:13" x14ac:dyDescent="0.3">
      <c r="A510" s="240" t="str">
        <f t="shared" si="22"/>
        <v>16OJ02</v>
      </c>
      <c r="B510" s="240">
        <f t="shared" si="23"/>
        <v>2</v>
      </c>
      <c r="C510" s="190" t="s">
        <v>211</v>
      </c>
      <c r="D510" s="190" t="s">
        <v>453</v>
      </c>
      <c r="E510" s="190">
        <v>1</v>
      </c>
      <c r="F510" s="190">
        <v>0</v>
      </c>
      <c r="G510" s="190">
        <v>0</v>
      </c>
      <c r="H510" s="190">
        <v>1</v>
      </c>
      <c r="I510" s="190">
        <v>0</v>
      </c>
      <c r="J510" s="190">
        <v>0</v>
      </c>
      <c r="K510" s="190">
        <v>0</v>
      </c>
      <c r="L510" s="190">
        <v>0</v>
      </c>
      <c r="M510" s="272">
        <f t="shared" si="21"/>
        <v>1</v>
      </c>
    </row>
    <row r="511" spans="1:13" x14ac:dyDescent="0.3">
      <c r="A511" s="240" t="str">
        <f t="shared" si="22"/>
        <v>16OJ03</v>
      </c>
      <c r="B511" s="240">
        <f t="shared" si="23"/>
        <v>3</v>
      </c>
      <c r="C511" s="190" t="s">
        <v>211</v>
      </c>
      <c r="D511" s="190" t="s">
        <v>454</v>
      </c>
      <c r="E511" s="190">
        <v>0</v>
      </c>
      <c r="F511" s="190">
        <v>0</v>
      </c>
      <c r="G511" s="190">
        <v>0</v>
      </c>
      <c r="H511" s="190">
        <v>0</v>
      </c>
      <c r="I511" s="190">
        <v>0</v>
      </c>
      <c r="J511" s="190">
        <v>0</v>
      </c>
      <c r="K511" s="190">
        <v>0</v>
      </c>
      <c r="L511" s="190">
        <v>0</v>
      </c>
      <c r="M511" s="272">
        <f t="shared" si="21"/>
        <v>0</v>
      </c>
    </row>
    <row r="512" spans="1:13" x14ac:dyDescent="0.3">
      <c r="A512" s="240" t="str">
        <f t="shared" si="22"/>
        <v>16OJ04</v>
      </c>
      <c r="B512" s="240">
        <f t="shared" si="23"/>
        <v>4</v>
      </c>
      <c r="C512" s="190" t="s">
        <v>211</v>
      </c>
      <c r="D512" s="190" t="s">
        <v>456</v>
      </c>
      <c r="E512" s="190">
        <v>2</v>
      </c>
      <c r="F512" s="190">
        <v>0</v>
      </c>
      <c r="G512" s="190">
        <v>0</v>
      </c>
      <c r="H512" s="190">
        <v>2</v>
      </c>
      <c r="I512" s="190">
        <v>5</v>
      </c>
      <c r="J512" s="190">
        <v>0</v>
      </c>
      <c r="K512" s="190">
        <v>0</v>
      </c>
      <c r="L512" s="190">
        <v>5</v>
      </c>
      <c r="M512" s="272">
        <f t="shared" si="21"/>
        <v>0</v>
      </c>
    </row>
    <row r="513" spans="1:13" x14ac:dyDescent="0.3">
      <c r="A513" s="240" t="str">
        <f t="shared" si="22"/>
        <v>16OJ05</v>
      </c>
      <c r="B513" s="240">
        <f t="shared" si="23"/>
        <v>5</v>
      </c>
      <c r="C513" s="190" t="s">
        <v>211</v>
      </c>
      <c r="D513" s="190" t="s">
        <v>457</v>
      </c>
      <c r="E513" s="190">
        <v>0</v>
      </c>
      <c r="F513" s="190">
        <v>0</v>
      </c>
      <c r="G513" s="190">
        <v>0</v>
      </c>
      <c r="H513" s="190">
        <v>0</v>
      </c>
      <c r="I513" s="190">
        <v>0</v>
      </c>
      <c r="J513" s="190">
        <v>0</v>
      </c>
      <c r="K513" s="190">
        <v>0</v>
      </c>
      <c r="L513" s="190">
        <v>0</v>
      </c>
      <c r="M513" s="272">
        <f t="shared" si="21"/>
        <v>0</v>
      </c>
    </row>
    <row r="514" spans="1:13" x14ac:dyDescent="0.3">
      <c r="A514" s="240" t="str">
        <f t="shared" si="22"/>
        <v>16PB01</v>
      </c>
      <c r="B514" s="240">
        <f t="shared" si="23"/>
        <v>1</v>
      </c>
      <c r="C514" s="190" t="s">
        <v>391</v>
      </c>
      <c r="D514" s="190" t="s">
        <v>409</v>
      </c>
      <c r="E514" s="190">
        <v>0</v>
      </c>
      <c r="F514" s="190">
        <v>0</v>
      </c>
      <c r="G514" s="190">
        <v>0</v>
      </c>
      <c r="H514" s="190">
        <v>0</v>
      </c>
      <c r="I514" s="190">
        <v>0</v>
      </c>
      <c r="J514" s="190">
        <v>0</v>
      </c>
      <c r="K514" s="190">
        <v>0</v>
      </c>
      <c r="L514" s="190">
        <v>0</v>
      </c>
      <c r="M514" s="272">
        <f t="shared" si="21"/>
        <v>0</v>
      </c>
    </row>
    <row r="515" spans="1:13" x14ac:dyDescent="0.3">
      <c r="A515" s="240" t="str">
        <f t="shared" si="22"/>
        <v>16PB02</v>
      </c>
      <c r="B515" s="240">
        <f t="shared" si="23"/>
        <v>2</v>
      </c>
      <c r="C515" s="273" t="s">
        <v>391</v>
      </c>
      <c r="D515" s="273" t="s">
        <v>509</v>
      </c>
      <c r="E515" s="273">
        <v>1</v>
      </c>
      <c r="F515" s="273">
        <v>0</v>
      </c>
      <c r="G515" s="273">
        <v>0</v>
      </c>
      <c r="H515" s="273">
        <v>1</v>
      </c>
      <c r="I515" s="273">
        <v>4</v>
      </c>
      <c r="J515" s="273">
        <v>0</v>
      </c>
      <c r="K515" s="273">
        <v>0</v>
      </c>
      <c r="L515" s="273">
        <v>4</v>
      </c>
      <c r="M515" s="272">
        <f t="shared" si="21"/>
        <v>0</v>
      </c>
    </row>
    <row r="516" spans="1:13" x14ac:dyDescent="0.3">
      <c r="A516" s="240" t="str">
        <f t="shared" si="22"/>
        <v>16QF01</v>
      </c>
      <c r="B516" s="240">
        <f t="shared" si="23"/>
        <v>1</v>
      </c>
      <c r="C516" s="190" t="s">
        <v>444</v>
      </c>
      <c r="D516" s="190" t="s">
        <v>440</v>
      </c>
      <c r="E516" s="190">
        <v>0</v>
      </c>
      <c r="F516" s="190">
        <v>0</v>
      </c>
      <c r="G516" s="190">
        <v>0</v>
      </c>
      <c r="H516" s="190">
        <v>0</v>
      </c>
      <c r="I516" s="190">
        <v>0</v>
      </c>
      <c r="J516" s="190">
        <v>0</v>
      </c>
      <c r="K516" s="190">
        <v>0</v>
      </c>
      <c r="L516" s="190">
        <v>0</v>
      </c>
      <c r="M516" s="272">
        <f t="shared" si="21"/>
        <v>0</v>
      </c>
    </row>
    <row r="517" spans="1:13" x14ac:dyDescent="0.3">
      <c r="A517" s="240" t="str">
        <f t="shared" si="22"/>
        <v>16QF02</v>
      </c>
      <c r="B517" s="240">
        <f t="shared" si="23"/>
        <v>2</v>
      </c>
      <c r="C517" s="190" t="s">
        <v>444</v>
      </c>
      <c r="D517" s="190" t="s">
        <v>451</v>
      </c>
      <c r="E517" s="190">
        <v>1</v>
      </c>
      <c r="F517" s="190">
        <v>0</v>
      </c>
      <c r="G517" s="190">
        <v>0</v>
      </c>
      <c r="H517" s="190">
        <v>1</v>
      </c>
      <c r="I517" s="190">
        <v>0</v>
      </c>
      <c r="J517" s="190">
        <v>0</v>
      </c>
      <c r="K517" s="190">
        <v>0</v>
      </c>
      <c r="L517" s="190">
        <v>0</v>
      </c>
      <c r="M517" s="272">
        <f t="shared" si="21"/>
        <v>1</v>
      </c>
    </row>
    <row r="518" spans="1:13" x14ac:dyDescent="0.3">
      <c r="A518" s="240" t="str">
        <f t="shared" si="22"/>
        <v>16QF03</v>
      </c>
      <c r="B518" s="240">
        <f t="shared" si="23"/>
        <v>3</v>
      </c>
      <c r="C518" s="190" t="s">
        <v>444</v>
      </c>
      <c r="D518" s="190" t="s">
        <v>453</v>
      </c>
      <c r="E518" s="190">
        <v>1</v>
      </c>
      <c r="F518" s="190">
        <v>0</v>
      </c>
      <c r="G518" s="190">
        <v>0</v>
      </c>
      <c r="H518" s="190">
        <v>1</v>
      </c>
      <c r="I518" s="190">
        <v>0</v>
      </c>
      <c r="J518" s="190">
        <v>0</v>
      </c>
      <c r="K518" s="190">
        <v>0</v>
      </c>
      <c r="L518" s="190">
        <v>0</v>
      </c>
      <c r="M518" s="272">
        <f t="shared" si="21"/>
        <v>1</v>
      </c>
    </row>
    <row r="519" spans="1:13" x14ac:dyDescent="0.3">
      <c r="A519" s="240" t="str">
        <f t="shared" si="22"/>
        <v>16QF04</v>
      </c>
      <c r="B519" s="240">
        <f t="shared" si="23"/>
        <v>4</v>
      </c>
      <c r="C519" s="190" t="s">
        <v>444</v>
      </c>
      <c r="D519" s="190" t="s">
        <v>480</v>
      </c>
      <c r="E519" s="190">
        <v>0</v>
      </c>
      <c r="F519" s="190">
        <v>0</v>
      </c>
      <c r="G519" s="190">
        <v>0</v>
      </c>
      <c r="H519" s="190">
        <v>0</v>
      </c>
      <c r="I519" s="190">
        <v>0</v>
      </c>
      <c r="J519" s="190">
        <v>0</v>
      </c>
      <c r="K519" s="190">
        <v>0</v>
      </c>
      <c r="L519" s="190">
        <v>0</v>
      </c>
      <c r="M519" s="272">
        <f t="shared" si="21"/>
        <v>0</v>
      </c>
    </row>
    <row r="520" spans="1:13" x14ac:dyDescent="0.3">
      <c r="A520" s="240" t="str">
        <f t="shared" si="22"/>
        <v>16QL01</v>
      </c>
      <c r="B520" s="240">
        <f t="shared" si="23"/>
        <v>1</v>
      </c>
      <c r="C520" s="190" t="s">
        <v>445</v>
      </c>
      <c r="D520" s="190" t="s">
        <v>442</v>
      </c>
      <c r="E520" s="190">
        <v>1</v>
      </c>
      <c r="F520" s="190">
        <v>0</v>
      </c>
      <c r="G520" s="190">
        <v>0</v>
      </c>
      <c r="H520" s="190">
        <v>1</v>
      </c>
      <c r="I520" s="190">
        <v>0</v>
      </c>
      <c r="J520" s="190">
        <v>0</v>
      </c>
      <c r="K520" s="190">
        <v>0</v>
      </c>
      <c r="L520" s="190">
        <v>0</v>
      </c>
      <c r="M520" s="272">
        <f t="shared" si="21"/>
        <v>1</v>
      </c>
    </row>
    <row r="521" spans="1:13" x14ac:dyDescent="0.3">
      <c r="A521" s="240" t="str">
        <f t="shared" si="22"/>
        <v>16QL02</v>
      </c>
      <c r="B521" s="240">
        <f t="shared" si="23"/>
        <v>2</v>
      </c>
      <c r="C521" s="190" t="s">
        <v>445</v>
      </c>
      <c r="D521" s="190" t="s">
        <v>447</v>
      </c>
      <c r="E521" s="190">
        <v>11</v>
      </c>
      <c r="F521" s="190">
        <v>1</v>
      </c>
      <c r="G521" s="190">
        <v>0</v>
      </c>
      <c r="H521" s="190">
        <v>12</v>
      </c>
      <c r="I521" s="190">
        <v>2</v>
      </c>
      <c r="J521" s="190">
        <v>0</v>
      </c>
      <c r="K521" s="190">
        <v>0</v>
      </c>
      <c r="L521" s="190">
        <v>2</v>
      </c>
      <c r="M521" s="272">
        <f t="shared" si="21"/>
        <v>1</v>
      </c>
    </row>
    <row r="522" spans="1:13" x14ac:dyDescent="0.3">
      <c r="A522" s="240" t="str">
        <f t="shared" si="22"/>
        <v>16QL03</v>
      </c>
      <c r="B522" s="240">
        <f t="shared" si="23"/>
        <v>3</v>
      </c>
      <c r="C522" s="190" t="s">
        <v>445</v>
      </c>
      <c r="D522" s="190" t="s">
        <v>451</v>
      </c>
      <c r="E522" s="190">
        <v>1</v>
      </c>
      <c r="F522" s="190">
        <v>0</v>
      </c>
      <c r="G522" s="190">
        <v>0</v>
      </c>
      <c r="H522" s="190">
        <v>1</v>
      </c>
      <c r="I522" s="190">
        <v>1</v>
      </c>
      <c r="J522" s="190">
        <v>0</v>
      </c>
      <c r="K522" s="190">
        <v>0</v>
      </c>
      <c r="L522" s="190">
        <v>1</v>
      </c>
      <c r="M522" s="272">
        <f t="shared" si="21"/>
        <v>0</v>
      </c>
    </row>
    <row r="523" spans="1:13" x14ac:dyDescent="0.3">
      <c r="A523" s="240" t="str">
        <f t="shared" si="22"/>
        <v>16QL04</v>
      </c>
      <c r="B523" s="240">
        <f t="shared" si="23"/>
        <v>4</v>
      </c>
      <c r="C523" s="190" t="s">
        <v>445</v>
      </c>
      <c r="D523" s="190" t="s">
        <v>454</v>
      </c>
      <c r="E523" s="190">
        <v>0</v>
      </c>
      <c r="F523" s="190">
        <v>0</v>
      </c>
      <c r="G523" s="190">
        <v>0</v>
      </c>
      <c r="H523" s="190">
        <v>0</v>
      </c>
      <c r="I523" s="190">
        <v>1</v>
      </c>
      <c r="J523" s="190">
        <v>0</v>
      </c>
      <c r="K523" s="190">
        <v>0</v>
      </c>
      <c r="L523" s="190">
        <v>1</v>
      </c>
      <c r="M523" s="272">
        <f t="shared" ref="M523:M586" si="24">IF(H523&gt;L523,1,0)</f>
        <v>0</v>
      </c>
    </row>
    <row r="524" spans="1:13" x14ac:dyDescent="0.3">
      <c r="A524" s="240" t="str">
        <f t="shared" ref="A524:A587" si="25">C524&amp;IF(B524&lt;10,"0","")&amp;B524</f>
        <v>16QL05</v>
      </c>
      <c r="B524" s="240">
        <f t="shared" ref="B524:B587" si="26">IF(C524=C523,B523+1,1)</f>
        <v>5</v>
      </c>
      <c r="C524" s="190" t="s">
        <v>445</v>
      </c>
      <c r="D524" s="190" t="s">
        <v>480</v>
      </c>
      <c r="E524" s="190">
        <v>0</v>
      </c>
      <c r="F524" s="190">
        <v>0</v>
      </c>
      <c r="G524" s="190">
        <v>0</v>
      </c>
      <c r="H524" s="190">
        <v>0</v>
      </c>
      <c r="I524" s="190">
        <v>0</v>
      </c>
      <c r="J524" s="190">
        <v>0</v>
      </c>
      <c r="K524" s="190">
        <v>0</v>
      </c>
      <c r="L524" s="190">
        <v>0</v>
      </c>
      <c r="M524" s="272">
        <f t="shared" si="24"/>
        <v>0</v>
      </c>
    </row>
    <row r="525" spans="1:13" x14ac:dyDescent="0.3">
      <c r="A525" s="240" t="str">
        <f t="shared" si="25"/>
        <v>16QL06</v>
      </c>
      <c r="B525" s="240">
        <f t="shared" si="26"/>
        <v>6</v>
      </c>
      <c r="C525" s="190" t="s">
        <v>445</v>
      </c>
      <c r="D525" s="190" t="s">
        <v>483</v>
      </c>
      <c r="E525" s="190">
        <v>1</v>
      </c>
      <c r="F525" s="190">
        <v>0</v>
      </c>
      <c r="G525" s="190">
        <v>0</v>
      </c>
      <c r="H525" s="190">
        <v>1</v>
      </c>
      <c r="I525" s="190">
        <v>0</v>
      </c>
      <c r="J525" s="190">
        <v>0</v>
      </c>
      <c r="K525" s="190">
        <v>0</v>
      </c>
      <c r="L525" s="190">
        <v>0</v>
      </c>
      <c r="M525" s="272">
        <f t="shared" si="24"/>
        <v>1</v>
      </c>
    </row>
    <row r="526" spans="1:13" x14ac:dyDescent="0.3">
      <c r="A526" s="240" t="str">
        <f t="shared" si="25"/>
        <v>16QL07</v>
      </c>
      <c r="B526" s="240">
        <f t="shared" si="26"/>
        <v>7</v>
      </c>
      <c r="C526" s="190" t="s">
        <v>445</v>
      </c>
      <c r="D526" s="190" t="s">
        <v>497</v>
      </c>
      <c r="E526" s="190">
        <v>0</v>
      </c>
      <c r="F526" s="190">
        <v>0</v>
      </c>
      <c r="G526" s="190">
        <v>0</v>
      </c>
      <c r="H526" s="190">
        <v>0</v>
      </c>
      <c r="I526" s="190">
        <v>0</v>
      </c>
      <c r="J526" s="190">
        <v>0</v>
      </c>
      <c r="K526" s="190">
        <v>0</v>
      </c>
      <c r="L526" s="190">
        <v>0</v>
      </c>
      <c r="M526" s="272">
        <f t="shared" si="24"/>
        <v>0</v>
      </c>
    </row>
    <row r="527" spans="1:13" x14ac:dyDescent="0.3">
      <c r="A527" s="240" t="str">
        <f t="shared" si="25"/>
        <v>16QL08</v>
      </c>
      <c r="B527" s="240">
        <f t="shared" si="26"/>
        <v>8</v>
      </c>
      <c r="C527" s="190" t="s">
        <v>445</v>
      </c>
      <c r="D527" s="190" t="s">
        <v>498</v>
      </c>
      <c r="E527" s="190">
        <v>0</v>
      </c>
      <c r="F527" s="190">
        <v>0</v>
      </c>
      <c r="G527" s="190">
        <v>0</v>
      </c>
      <c r="H527" s="190">
        <v>0</v>
      </c>
      <c r="I527" s="190">
        <v>0</v>
      </c>
      <c r="J527" s="190">
        <v>0</v>
      </c>
      <c r="K527" s="190">
        <v>0</v>
      </c>
      <c r="L527" s="190">
        <v>0</v>
      </c>
      <c r="M527" s="272">
        <f t="shared" si="24"/>
        <v>0</v>
      </c>
    </row>
    <row r="528" spans="1:13" x14ac:dyDescent="0.3">
      <c r="A528" s="240" t="str">
        <f t="shared" si="25"/>
        <v>16QL09</v>
      </c>
      <c r="B528" s="240">
        <f t="shared" si="26"/>
        <v>9</v>
      </c>
      <c r="C528" s="190" t="s">
        <v>445</v>
      </c>
      <c r="D528" s="190" t="s">
        <v>499</v>
      </c>
      <c r="E528" s="190">
        <v>0</v>
      </c>
      <c r="F528" s="190">
        <v>0</v>
      </c>
      <c r="G528" s="190">
        <v>0</v>
      </c>
      <c r="H528" s="190">
        <v>0</v>
      </c>
      <c r="I528" s="190">
        <v>0</v>
      </c>
      <c r="J528" s="190">
        <v>0</v>
      </c>
      <c r="K528" s="190">
        <v>0</v>
      </c>
      <c r="L528" s="190">
        <v>0</v>
      </c>
      <c r="M528" s="272">
        <f t="shared" si="24"/>
        <v>0</v>
      </c>
    </row>
    <row r="529" spans="1:13" x14ac:dyDescent="0.3">
      <c r="A529" s="240" t="str">
        <f t="shared" si="25"/>
        <v>16QL10</v>
      </c>
      <c r="B529" s="240">
        <f t="shared" si="26"/>
        <v>10</v>
      </c>
      <c r="C529" s="273" t="s">
        <v>445</v>
      </c>
      <c r="D529" s="273" t="s">
        <v>509</v>
      </c>
      <c r="E529" s="273">
        <v>0</v>
      </c>
      <c r="F529" s="273">
        <v>0</v>
      </c>
      <c r="G529" s="273">
        <v>0</v>
      </c>
      <c r="H529" s="273">
        <v>0</v>
      </c>
      <c r="I529" s="273">
        <v>1</v>
      </c>
      <c r="J529" s="273">
        <v>0</v>
      </c>
      <c r="K529" s="273">
        <v>0</v>
      </c>
      <c r="L529" s="273">
        <v>1</v>
      </c>
      <c r="M529" s="272">
        <f t="shared" si="24"/>
        <v>0</v>
      </c>
    </row>
    <row r="530" spans="1:13" x14ac:dyDescent="0.3">
      <c r="A530" s="240" t="str">
        <f t="shared" si="25"/>
        <v>16QX01</v>
      </c>
      <c r="B530" s="240">
        <f t="shared" si="26"/>
        <v>1</v>
      </c>
      <c r="C530" s="190" t="s">
        <v>160</v>
      </c>
      <c r="D530" s="190" t="s">
        <v>415</v>
      </c>
      <c r="E530" s="190">
        <v>0</v>
      </c>
      <c r="F530" s="190">
        <v>0</v>
      </c>
      <c r="G530" s="190">
        <v>0</v>
      </c>
      <c r="H530" s="190">
        <v>0</v>
      </c>
      <c r="I530" s="190">
        <v>2</v>
      </c>
      <c r="J530" s="190">
        <v>0</v>
      </c>
      <c r="K530" s="190">
        <v>0</v>
      </c>
      <c r="L530" s="190">
        <v>2</v>
      </c>
      <c r="M530" s="272">
        <f t="shared" si="24"/>
        <v>0</v>
      </c>
    </row>
    <row r="531" spans="1:13" x14ac:dyDescent="0.3">
      <c r="A531" s="240" t="str">
        <f t="shared" si="25"/>
        <v>16SO01</v>
      </c>
      <c r="B531" s="240">
        <f t="shared" si="26"/>
        <v>1</v>
      </c>
      <c r="C531" s="190" t="s">
        <v>364</v>
      </c>
      <c r="D531" s="190" t="s">
        <v>498</v>
      </c>
      <c r="E531" s="190">
        <v>0</v>
      </c>
      <c r="F531" s="190">
        <v>0</v>
      </c>
      <c r="G531" s="190">
        <v>0</v>
      </c>
      <c r="H531" s="190">
        <v>0</v>
      </c>
      <c r="I531" s="190">
        <v>0</v>
      </c>
      <c r="J531" s="190">
        <v>1</v>
      </c>
      <c r="K531" s="190">
        <v>0</v>
      </c>
      <c r="L531" s="190">
        <v>1</v>
      </c>
      <c r="M531" s="272">
        <f t="shared" si="24"/>
        <v>0</v>
      </c>
    </row>
    <row r="532" spans="1:13" x14ac:dyDescent="0.3">
      <c r="A532" s="240" t="str">
        <f t="shared" si="25"/>
        <v>16TL01</v>
      </c>
      <c r="B532" s="240">
        <f t="shared" si="26"/>
        <v>1</v>
      </c>
      <c r="C532" s="190" t="s">
        <v>192</v>
      </c>
      <c r="D532" s="190" t="s">
        <v>450</v>
      </c>
      <c r="E532" s="190">
        <v>4</v>
      </c>
      <c r="F532" s="190">
        <v>0</v>
      </c>
      <c r="G532" s="190">
        <v>0</v>
      </c>
      <c r="H532" s="190">
        <v>4</v>
      </c>
      <c r="I532" s="190">
        <v>0</v>
      </c>
      <c r="J532" s="190">
        <v>0</v>
      </c>
      <c r="K532" s="190">
        <v>0</v>
      </c>
      <c r="L532" s="190">
        <v>0</v>
      </c>
      <c r="M532" s="272">
        <f t="shared" si="24"/>
        <v>1</v>
      </c>
    </row>
    <row r="533" spans="1:13" x14ac:dyDescent="0.3">
      <c r="A533" s="240" t="str">
        <f t="shared" si="25"/>
        <v>16TL02</v>
      </c>
      <c r="B533" s="240">
        <f t="shared" si="26"/>
        <v>2</v>
      </c>
      <c r="C533" s="190" t="s">
        <v>192</v>
      </c>
      <c r="D533" s="190" t="s">
        <v>470</v>
      </c>
      <c r="E533" s="190">
        <v>0</v>
      </c>
      <c r="F533" s="190">
        <v>0</v>
      </c>
      <c r="G533" s="190">
        <v>0</v>
      </c>
      <c r="H533" s="190">
        <v>0</v>
      </c>
      <c r="I533" s="190">
        <v>0</v>
      </c>
      <c r="J533" s="190">
        <v>0</v>
      </c>
      <c r="K533" s="190">
        <v>0</v>
      </c>
      <c r="L533" s="190">
        <v>0</v>
      </c>
      <c r="M533" s="272">
        <f t="shared" si="24"/>
        <v>0</v>
      </c>
    </row>
    <row r="534" spans="1:13" x14ac:dyDescent="0.3">
      <c r="A534" s="240" t="str">
        <f t="shared" si="25"/>
        <v>17GQ01</v>
      </c>
      <c r="B534" s="240">
        <f t="shared" si="26"/>
        <v>1</v>
      </c>
      <c r="C534" s="190" t="s">
        <v>369</v>
      </c>
      <c r="D534" s="190" t="s">
        <v>411</v>
      </c>
      <c r="E534" s="190">
        <v>0</v>
      </c>
      <c r="F534" s="190">
        <v>0</v>
      </c>
      <c r="G534" s="190">
        <v>0</v>
      </c>
      <c r="H534" s="190">
        <v>0</v>
      </c>
      <c r="I534" s="190">
        <v>0</v>
      </c>
      <c r="J534" s="190">
        <v>0</v>
      </c>
      <c r="K534" s="190">
        <v>0</v>
      </c>
      <c r="L534" s="190">
        <v>0</v>
      </c>
      <c r="M534" s="272">
        <f t="shared" si="24"/>
        <v>0</v>
      </c>
    </row>
    <row r="535" spans="1:13" x14ac:dyDescent="0.3">
      <c r="A535" s="240" t="str">
        <f t="shared" si="25"/>
        <v>17GQ02</v>
      </c>
      <c r="B535" s="240">
        <f t="shared" si="26"/>
        <v>2</v>
      </c>
      <c r="C535" s="190" t="s">
        <v>369</v>
      </c>
      <c r="D535" s="190" t="s">
        <v>496</v>
      </c>
      <c r="E535" s="190">
        <v>0</v>
      </c>
      <c r="F535" s="190">
        <v>0</v>
      </c>
      <c r="G535" s="190">
        <v>0</v>
      </c>
      <c r="H535" s="190">
        <v>0</v>
      </c>
      <c r="I535" s="190">
        <v>0</v>
      </c>
      <c r="J535" s="190">
        <v>0</v>
      </c>
      <c r="K535" s="190">
        <v>0</v>
      </c>
      <c r="L535" s="190">
        <v>0</v>
      </c>
      <c r="M535" s="272">
        <f t="shared" si="24"/>
        <v>0</v>
      </c>
    </row>
    <row r="536" spans="1:13" x14ac:dyDescent="0.3">
      <c r="A536" s="240" t="str">
        <f t="shared" si="25"/>
        <v>17GQ03</v>
      </c>
      <c r="B536" s="240">
        <f t="shared" si="26"/>
        <v>3</v>
      </c>
      <c r="C536" s="190" t="s">
        <v>369</v>
      </c>
      <c r="D536" s="190" t="s">
        <v>502</v>
      </c>
      <c r="E536" s="190">
        <v>1</v>
      </c>
      <c r="F536" s="190">
        <v>0</v>
      </c>
      <c r="G536" s="190">
        <v>0</v>
      </c>
      <c r="H536" s="190">
        <v>1</v>
      </c>
      <c r="I536" s="190">
        <v>1</v>
      </c>
      <c r="J536" s="190">
        <v>0</v>
      </c>
      <c r="K536" s="190">
        <v>0</v>
      </c>
      <c r="L536" s="190">
        <v>1</v>
      </c>
      <c r="M536" s="272">
        <f t="shared" si="24"/>
        <v>0</v>
      </c>
    </row>
    <row r="537" spans="1:13" x14ac:dyDescent="0.3">
      <c r="A537" s="240" t="str">
        <f t="shared" si="25"/>
        <v>17JJ01</v>
      </c>
      <c r="B537" s="240">
        <f t="shared" si="26"/>
        <v>1</v>
      </c>
      <c r="C537" s="190" t="s">
        <v>408</v>
      </c>
      <c r="D537" s="190" t="s">
        <v>393</v>
      </c>
      <c r="E537" s="190">
        <v>0</v>
      </c>
      <c r="F537" s="190">
        <v>0</v>
      </c>
      <c r="G537" s="190">
        <v>0</v>
      </c>
      <c r="H537" s="190">
        <v>0</v>
      </c>
      <c r="I537" s="190">
        <v>1</v>
      </c>
      <c r="J537" s="190">
        <v>0</v>
      </c>
      <c r="K537" s="190">
        <v>0</v>
      </c>
      <c r="L537" s="190">
        <v>1</v>
      </c>
      <c r="M537" s="272">
        <f t="shared" si="24"/>
        <v>0</v>
      </c>
    </row>
    <row r="538" spans="1:13" x14ac:dyDescent="0.3">
      <c r="A538" s="240" t="str">
        <f t="shared" si="25"/>
        <v>17JJ02</v>
      </c>
      <c r="B538" s="240">
        <f t="shared" si="26"/>
        <v>2</v>
      </c>
      <c r="C538" s="190" t="s">
        <v>408</v>
      </c>
      <c r="D538" s="190" t="s">
        <v>420</v>
      </c>
      <c r="E538" s="190">
        <v>0</v>
      </c>
      <c r="F538" s="190">
        <v>0</v>
      </c>
      <c r="G538" s="190">
        <v>0</v>
      </c>
      <c r="H538" s="190">
        <v>0</v>
      </c>
      <c r="I538" s="190">
        <v>0</v>
      </c>
      <c r="J538" s="190">
        <v>0</v>
      </c>
      <c r="K538" s="190">
        <v>0</v>
      </c>
      <c r="L538" s="190">
        <v>0</v>
      </c>
      <c r="M538" s="272">
        <f t="shared" si="24"/>
        <v>0</v>
      </c>
    </row>
    <row r="539" spans="1:13" x14ac:dyDescent="0.3">
      <c r="A539" s="240" t="str">
        <f t="shared" si="25"/>
        <v>17JJ03</v>
      </c>
      <c r="B539" s="240">
        <f t="shared" si="26"/>
        <v>3</v>
      </c>
      <c r="C539" s="190" t="s">
        <v>408</v>
      </c>
      <c r="D539" s="190" t="s">
        <v>422</v>
      </c>
      <c r="E539" s="190">
        <v>0</v>
      </c>
      <c r="F539" s="190">
        <v>0</v>
      </c>
      <c r="G539" s="190">
        <v>0</v>
      </c>
      <c r="H539" s="190">
        <v>0</v>
      </c>
      <c r="I539" s="190">
        <v>0</v>
      </c>
      <c r="J539" s="190">
        <v>0</v>
      </c>
      <c r="K539" s="190">
        <v>0</v>
      </c>
      <c r="L539" s="190">
        <v>0</v>
      </c>
      <c r="M539" s="272">
        <f t="shared" si="24"/>
        <v>0</v>
      </c>
    </row>
    <row r="540" spans="1:13" x14ac:dyDescent="0.3">
      <c r="A540" s="240" t="str">
        <f t="shared" si="25"/>
        <v>17JJ04</v>
      </c>
      <c r="B540" s="240">
        <f t="shared" si="26"/>
        <v>4</v>
      </c>
      <c r="C540" s="190" t="s">
        <v>408</v>
      </c>
      <c r="D540" s="190" t="s">
        <v>426</v>
      </c>
      <c r="E540" s="190">
        <v>1</v>
      </c>
      <c r="F540" s="190">
        <v>0</v>
      </c>
      <c r="G540" s="190">
        <v>0</v>
      </c>
      <c r="H540" s="190">
        <v>1</v>
      </c>
      <c r="I540" s="190">
        <v>0</v>
      </c>
      <c r="J540" s="190">
        <v>0</v>
      </c>
      <c r="K540" s="190">
        <v>0</v>
      </c>
      <c r="L540" s="190">
        <v>0</v>
      </c>
      <c r="M540" s="272">
        <f t="shared" si="24"/>
        <v>1</v>
      </c>
    </row>
    <row r="541" spans="1:13" x14ac:dyDescent="0.3">
      <c r="A541" s="240" t="str">
        <f t="shared" si="25"/>
        <v>17JJ05</v>
      </c>
      <c r="B541" s="240">
        <f t="shared" si="26"/>
        <v>5</v>
      </c>
      <c r="C541" s="190" t="s">
        <v>408</v>
      </c>
      <c r="D541" s="190" t="s">
        <v>428</v>
      </c>
      <c r="E541" s="190">
        <v>0</v>
      </c>
      <c r="F541" s="190">
        <v>0</v>
      </c>
      <c r="G541" s="190">
        <v>0</v>
      </c>
      <c r="H541" s="190">
        <v>0</v>
      </c>
      <c r="I541" s="190">
        <v>0</v>
      </c>
      <c r="J541" s="190">
        <v>0</v>
      </c>
      <c r="K541" s="190">
        <v>0</v>
      </c>
      <c r="L541" s="190">
        <v>0</v>
      </c>
      <c r="M541" s="272">
        <f t="shared" si="24"/>
        <v>0</v>
      </c>
    </row>
    <row r="542" spans="1:13" x14ac:dyDescent="0.3">
      <c r="A542" s="240" t="str">
        <f t="shared" si="25"/>
        <v>17JJ06</v>
      </c>
      <c r="B542" s="240">
        <f t="shared" si="26"/>
        <v>6</v>
      </c>
      <c r="C542" s="190" t="s">
        <v>408</v>
      </c>
      <c r="D542" s="190" t="s">
        <v>450</v>
      </c>
      <c r="E542" s="190">
        <v>6</v>
      </c>
      <c r="F542" s="190">
        <v>0</v>
      </c>
      <c r="G542" s="190">
        <v>1</v>
      </c>
      <c r="H542" s="190">
        <v>7</v>
      </c>
      <c r="I542" s="190">
        <v>4</v>
      </c>
      <c r="J542" s="190">
        <v>0</v>
      </c>
      <c r="K542" s="190">
        <v>0</v>
      </c>
      <c r="L542" s="190">
        <v>4</v>
      </c>
      <c r="M542" s="272">
        <f t="shared" si="24"/>
        <v>1</v>
      </c>
    </row>
    <row r="543" spans="1:13" x14ac:dyDescent="0.3">
      <c r="A543" s="240" t="str">
        <f t="shared" si="25"/>
        <v>17JJ07</v>
      </c>
      <c r="B543" s="240">
        <f t="shared" si="26"/>
        <v>7</v>
      </c>
      <c r="C543" s="190" t="s">
        <v>408</v>
      </c>
      <c r="D543" s="190" t="s">
        <v>454</v>
      </c>
      <c r="E543" s="190">
        <v>1</v>
      </c>
      <c r="F543" s="190">
        <v>0</v>
      </c>
      <c r="G543" s="190">
        <v>0</v>
      </c>
      <c r="H543" s="190">
        <v>1</v>
      </c>
      <c r="I543" s="190">
        <v>0</v>
      </c>
      <c r="J543" s="190">
        <v>0</v>
      </c>
      <c r="K543" s="190">
        <v>0</v>
      </c>
      <c r="L543" s="190">
        <v>0</v>
      </c>
      <c r="M543" s="272">
        <f t="shared" si="24"/>
        <v>1</v>
      </c>
    </row>
    <row r="544" spans="1:13" x14ac:dyDescent="0.3">
      <c r="A544" s="240" t="str">
        <f t="shared" si="25"/>
        <v>17JJ08</v>
      </c>
      <c r="B544" s="240">
        <f t="shared" si="26"/>
        <v>8</v>
      </c>
      <c r="C544" s="190" t="s">
        <v>408</v>
      </c>
      <c r="D544" s="190" t="s">
        <v>456</v>
      </c>
      <c r="E544" s="190">
        <v>0</v>
      </c>
      <c r="F544" s="190">
        <v>0</v>
      </c>
      <c r="G544" s="190">
        <v>0</v>
      </c>
      <c r="H544" s="190">
        <v>0</v>
      </c>
      <c r="I544" s="190">
        <v>1</v>
      </c>
      <c r="J544" s="190">
        <v>0</v>
      </c>
      <c r="K544" s="190">
        <v>0</v>
      </c>
      <c r="L544" s="190">
        <v>1</v>
      </c>
      <c r="M544" s="272">
        <f t="shared" si="24"/>
        <v>0</v>
      </c>
    </row>
    <row r="545" spans="1:13" x14ac:dyDescent="0.3">
      <c r="A545" s="240" t="str">
        <f t="shared" si="25"/>
        <v>17JJ09</v>
      </c>
      <c r="B545" s="240">
        <f t="shared" si="26"/>
        <v>9</v>
      </c>
      <c r="C545" s="190" t="s">
        <v>408</v>
      </c>
      <c r="D545" s="190" t="s">
        <v>460</v>
      </c>
      <c r="E545" s="190">
        <v>0</v>
      </c>
      <c r="F545" s="190">
        <v>0</v>
      </c>
      <c r="G545" s="190">
        <v>0</v>
      </c>
      <c r="H545" s="190">
        <v>0</v>
      </c>
      <c r="I545" s="190">
        <v>1</v>
      </c>
      <c r="J545" s="190">
        <v>0</v>
      </c>
      <c r="K545" s="190">
        <v>0</v>
      </c>
      <c r="L545" s="190">
        <v>1</v>
      </c>
      <c r="M545" s="272">
        <f t="shared" si="24"/>
        <v>0</v>
      </c>
    </row>
    <row r="546" spans="1:13" x14ac:dyDescent="0.3">
      <c r="A546" s="240" t="str">
        <f t="shared" si="25"/>
        <v>17JJ10</v>
      </c>
      <c r="B546" s="240">
        <f t="shared" si="26"/>
        <v>10</v>
      </c>
      <c r="C546" s="190" t="s">
        <v>408</v>
      </c>
      <c r="D546" s="190" t="s">
        <v>463</v>
      </c>
      <c r="E546" s="190">
        <v>1</v>
      </c>
      <c r="F546" s="190">
        <v>0</v>
      </c>
      <c r="G546" s="190">
        <v>0</v>
      </c>
      <c r="H546" s="190">
        <v>1</v>
      </c>
      <c r="I546" s="190">
        <v>0</v>
      </c>
      <c r="J546" s="190">
        <v>0</v>
      </c>
      <c r="K546" s="190">
        <v>0</v>
      </c>
      <c r="L546" s="190">
        <v>0</v>
      </c>
      <c r="M546" s="272">
        <f t="shared" si="24"/>
        <v>1</v>
      </c>
    </row>
    <row r="547" spans="1:13" x14ac:dyDescent="0.3">
      <c r="A547" s="240" t="str">
        <f t="shared" si="25"/>
        <v>17JJ11</v>
      </c>
      <c r="B547" s="240">
        <f t="shared" si="26"/>
        <v>11</v>
      </c>
      <c r="C547" s="190" t="s">
        <v>408</v>
      </c>
      <c r="D547" s="190" t="s">
        <v>470</v>
      </c>
      <c r="E547" s="190">
        <v>0</v>
      </c>
      <c r="F547" s="190">
        <v>0</v>
      </c>
      <c r="G547" s="190">
        <v>0</v>
      </c>
      <c r="H547" s="190">
        <v>0</v>
      </c>
      <c r="I547" s="190">
        <v>1</v>
      </c>
      <c r="J547" s="190">
        <v>0</v>
      </c>
      <c r="K547" s="190">
        <v>0</v>
      </c>
      <c r="L547" s="190">
        <v>1</v>
      </c>
      <c r="M547" s="272">
        <f t="shared" si="24"/>
        <v>0</v>
      </c>
    </row>
    <row r="548" spans="1:13" x14ac:dyDescent="0.3">
      <c r="A548" s="240" t="str">
        <f t="shared" si="25"/>
        <v>17JJ12</v>
      </c>
      <c r="B548" s="240">
        <f t="shared" si="26"/>
        <v>12</v>
      </c>
      <c r="C548" s="190" t="s">
        <v>408</v>
      </c>
      <c r="D548" s="190" t="s">
        <v>476</v>
      </c>
      <c r="E548" s="190">
        <v>1</v>
      </c>
      <c r="F548" s="190">
        <v>0</v>
      </c>
      <c r="G548" s="190">
        <v>0</v>
      </c>
      <c r="H548" s="190">
        <v>1</v>
      </c>
      <c r="I548" s="190">
        <v>0</v>
      </c>
      <c r="J548" s="190">
        <v>0</v>
      </c>
      <c r="K548" s="190">
        <v>0</v>
      </c>
      <c r="L548" s="190">
        <v>0</v>
      </c>
      <c r="M548" s="272">
        <f t="shared" si="24"/>
        <v>1</v>
      </c>
    </row>
    <row r="549" spans="1:13" x14ac:dyDescent="0.3">
      <c r="A549" s="240" t="str">
        <f t="shared" si="25"/>
        <v>17JJ13</v>
      </c>
      <c r="B549" s="240">
        <f t="shared" si="26"/>
        <v>13</v>
      </c>
      <c r="C549" s="190" t="s">
        <v>408</v>
      </c>
      <c r="D549" s="190" t="s">
        <v>479</v>
      </c>
      <c r="E549" s="190">
        <v>1</v>
      </c>
      <c r="F549" s="190">
        <v>0</v>
      </c>
      <c r="G549" s="190">
        <v>0</v>
      </c>
      <c r="H549" s="190">
        <v>1</v>
      </c>
      <c r="I549" s="190">
        <v>0</v>
      </c>
      <c r="J549" s="190">
        <v>0</v>
      </c>
      <c r="K549" s="190">
        <v>0</v>
      </c>
      <c r="L549" s="190">
        <v>0</v>
      </c>
      <c r="M549" s="272">
        <f t="shared" si="24"/>
        <v>1</v>
      </c>
    </row>
    <row r="550" spans="1:13" x14ac:dyDescent="0.3">
      <c r="A550" s="240" t="str">
        <f t="shared" si="25"/>
        <v>17LV01</v>
      </c>
      <c r="B550" s="240">
        <f t="shared" si="26"/>
        <v>1</v>
      </c>
      <c r="C550" s="190" t="s">
        <v>389</v>
      </c>
      <c r="D550" s="190" t="s">
        <v>507</v>
      </c>
      <c r="E550" s="190">
        <v>0</v>
      </c>
      <c r="F550" s="190">
        <v>0</v>
      </c>
      <c r="G550" s="190">
        <v>0</v>
      </c>
      <c r="H550" s="190">
        <v>0</v>
      </c>
      <c r="I550" s="190">
        <v>1</v>
      </c>
      <c r="J550" s="190">
        <v>0</v>
      </c>
      <c r="K550" s="190">
        <v>0</v>
      </c>
      <c r="L550" s="190">
        <v>1</v>
      </c>
      <c r="M550" s="272">
        <f t="shared" si="24"/>
        <v>0</v>
      </c>
    </row>
    <row r="551" spans="1:13" x14ac:dyDescent="0.3">
      <c r="A551" s="240" t="str">
        <f t="shared" si="25"/>
        <v>18BD01</v>
      </c>
      <c r="B551" s="240">
        <f t="shared" si="26"/>
        <v>1</v>
      </c>
      <c r="C551" s="190" t="s">
        <v>303</v>
      </c>
      <c r="D551" s="190" t="s">
        <v>474</v>
      </c>
      <c r="E551" s="190">
        <v>0</v>
      </c>
      <c r="F551" s="190">
        <v>0</v>
      </c>
      <c r="G551" s="190">
        <v>0</v>
      </c>
      <c r="H551" s="190">
        <v>0</v>
      </c>
      <c r="I551" s="190">
        <v>0</v>
      </c>
      <c r="J551" s="190">
        <v>0</v>
      </c>
      <c r="K551" s="190">
        <v>0</v>
      </c>
      <c r="L551" s="190">
        <v>0</v>
      </c>
      <c r="M551" s="272">
        <f t="shared" si="24"/>
        <v>0</v>
      </c>
    </row>
    <row r="552" spans="1:13" x14ac:dyDescent="0.3">
      <c r="A552" s="240" t="str">
        <f t="shared" si="25"/>
        <v>18CZ01</v>
      </c>
      <c r="B552" s="240">
        <f t="shared" si="26"/>
        <v>1</v>
      </c>
      <c r="C552" s="190" t="s">
        <v>349</v>
      </c>
      <c r="D552" s="190" t="s">
        <v>505</v>
      </c>
      <c r="E552" s="190">
        <v>0</v>
      </c>
      <c r="F552" s="190">
        <v>0</v>
      </c>
      <c r="G552" s="190">
        <v>0</v>
      </c>
      <c r="H552" s="190">
        <v>0</v>
      </c>
      <c r="I552" s="190">
        <v>2</v>
      </c>
      <c r="J552" s="190">
        <v>0</v>
      </c>
      <c r="K552" s="190">
        <v>0</v>
      </c>
      <c r="L552" s="190">
        <v>2</v>
      </c>
      <c r="M552" s="272">
        <f t="shared" si="24"/>
        <v>0</v>
      </c>
    </row>
    <row r="553" spans="1:13" x14ac:dyDescent="0.3">
      <c r="A553" s="240" t="str">
        <f t="shared" si="25"/>
        <v>18EC01</v>
      </c>
      <c r="B553" s="240">
        <f t="shared" si="26"/>
        <v>1</v>
      </c>
      <c r="C553" s="190" t="s">
        <v>250</v>
      </c>
      <c r="D553" s="190" t="s">
        <v>454</v>
      </c>
      <c r="E553" s="190">
        <v>0</v>
      </c>
      <c r="F553" s="190">
        <v>0</v>
      </c>
      <c r="G553" s="190">
        <v>0</v>
      </c>
      <c r="H553" s="190">
        <v>0</v>
      </c>
      <c r="I553" s="190">
        <v>0</v>
      </c>
      <c r="J553" s="190">
        <v>0</v>
      </c>
      <c r="K553" s="190">
        <v>0</v>
      </c>
      <c r="L553" s="190">
        <v>0</v>
      </c>
      <c r="M553" s="272">
        <f t="shared" si="24"/>
        <v>0</v>
      </c>
    </row>
    <row r="554" spans="1:13" x14ac:dyDescent="0.3">
      <c r="A554" s="240" t="str">
        <f t="shared" si="25"/>
        <v>18EC02</v>
      </c>
      <c r="B554" s="240">
        <f t="shared" si="26"/>
        <v>2</v>
      </c>
      <c r="C554" s="190" t="s">
        <v>250</v>
      </c>
      <c r="D554" s="190" t="s">
        <v>465</v>
      </c>
      <c r="E554" s="190">
        <v>4</v>
      </c>
      <c r="F554" s="190">
        <v>0</v>
      </c>
      <c r="G554" s="190">
        <v>0</v>
      </c>
      <c r="H554" s="190">
        <v>4</v>
      </c>
      <c r="I554" s="190">
        <v>1</v>
      </c>
      <c r="J554" s="190">
        <v>0</v>
      </c>
      <c r="K554" s="190">
        <v>0</v>
      </c>
      <c r="L554" s="190">
        <v>1</v>
      </c>
      <c r="M554" s="272">
        <f t="shared" si="24"/>
        <v>1</v>
      </c>
    </row>
    <row r="555" spans="1:13" x14ac:dyDescent="0.3">
      <c r="A555" s="240" t="str">
        <f t="shared" si="25"/>
        <v>18EC03</v>
      </c>
      <c r="B555" s="240">
        <f t="shared" si="26"/>
        <v>3</v>
      </c>
      <c r="C555" s="190" t="s">
        <v>250</v>
      </c>
      <c r="D555" s="190" t="s">
        <v>466</v>
      </c>
      <c r="E555" s="190">
        <v>18</v>
      </c>
      <c r="F555" s="190">
        <v>0</v>
      </c>
      <c r="G555" s="190">
        <v>0</v>
      </c>
      <c r="H555" s="190">
        <v>18</v>
      </c>
      <c r="I555" s="190">
        <v>1</v>
      </c>
      <c r="J555" s="190">
        <v>0</v>
      </c>
      <c r="K555" s="190">
        <v>0</v>
      </c>
      <c r="L555" s="190">
        <v>1</v>
      </c>
      <c r="M555" s="272">
        <f t="shared" si="24"/>
        <v>1</v>
      </c>
    </row>
    <row r="556" spans="1:13" x14ac:dyDescent="0.3">
      <c r="A556" s="240" t="str">
        <f t="shared" si="25"/>
        <v>18EC04</v>
      </c>
      <c r="B556" s="240">
        <f t="shared" si="26"/>
        <v>4</v>
      </c>
      <c r="C556" s="190" t="s">
        <v>250</v>
      </c>
      <c r="D556" s="190" t="s">
        <v>467</v>
      </c>
      <c r="E556" s="190">
        <v>1</v>
      </c>
      <c r="F556" s="190">
        <v>0</v>
      </c>
      <c r="G556" s="190">
        <v>0</v>
      </c>
      <c r="H556" s="190">
        <v>1</v>
      </c>
      <c r="I556" s="190">
        <v>0</v>
      </c>
      <c r="J556" s="190">
        <v>0</v>
      </c>
      <c r="K556" s="190">
        <v>0</v>
      </c>
      <c r="L556" s="190">
        <v>0</v>
      </c>
      <c r="M556" s="272">
        <f t="shared" si="24"/>
        <v>1</v>
      </c>
    </row>
    <row r="557" spans="1:13" x14ac:dyDescent="0.3">
      <c r="A557" s="240" t="str">
        <f t="shared" si="25"/>
        <v>18EC05</v>
      </c>
      <c r="B557" s="240">
        <f t="shared" si="26"/>
        <v>5</v>
      </c>
      <c r="C557" s="190" t="s">
        <v>250</v>
      </c>
      <c r="D557" s="190" t="s">
        <v>471</v>
      </c>
      <c r="E557" s="190">
        <v>4</v>
      </c>
      <c r="F557" s="190">
        <v>0</v>
      </c>
      <c r="G557" s="190">
        <v>0</v>
      </c>
      <c r="H557" s="190">
        <v>4</v>
      </c>
      <c r="I557" s="190">
        <v>1</v>
      </c>
      <c r="J557" s="190">
        <v>0</v>
      </c>
      <c r="K557" s="190">
        <v>0</v>
      </c>
      <c r="L557" s="190">
        <v>1</v>
      </c>
      <c r="M557" s="272">
        <f t="shared" si="24"/>
        <v>1</v>
      </c>
    </row>
    <row r="558" spans="1:13" x14ac:dyDescent="0.3">
      <c r="A558" s="240" t="str">
        <f t="shared" si="25"/>
        <v>18EC06</v>
      </c>
      <c r="B558" s="240">
        <f t="shared" si="26"/>
        <v>6</v>
      </c>
      <c r="C558" s="190" t="s">
        <v>250</v>
      </c>
      <c r="D558" s="190" t="s">
        <v>475</v>
      </c>
      <c r="E558" s="190">
        <v>1</v>
      </c>
      <c r="F558" s="190">
        <v>0</v>
      </c>
      <c r="G558" s="190">
        <v>0</v>
      </c>
      <c r="H558" s="190">
        <v>1</v>
      </c>
      <c r="I558" s="190">
        <v>1</v>
      </c>
      <c r="J558" s="190">
        <v>0</v>
      </c>
      <c r="K558" s="190">
        <v>0</v>
      </c>
      <c r="L558" s="190">
        <v>1</v>
      </c>
      <c r="M558" s="272">
        <f t="shared" si="24"/>
        <v>0</v>
      </c>
    </row>
    <row r="559" spans="1:13" x14ac:dyDescent="0.3">
      <c r="A559" s="240" t="str">
        <f t="shared" si="25"/>
        <v>18IS01</v>
      </c>
      <c r="B559" s="240">
        <f t="shared" si="26"/>
        <v>1</v>
      </c>
      <c r="C559" s="190" t="s">
        <v>251</v>
      </c>
      <c r="D559" s="190" t="s">
        <v>471</v>
      </c>
      <c r="E559" s="190">
        <v>0</v>
      </c>
      <c r="F559" s="190">
        <v>0</v>
      </c>
      <c r="G559" s="190">
        <v>0</v>
      </c>
      <c r="H559" s="190">
        <v>0</v>
      </c>
      <c r="I559" s="190">
        <v>2</v>
      </c>
      <c r="J559" s="190">
        <v>0</v>
      </c>
      <c r="K559" s="190">
        <v>0</v>
      </c>
      <c r="L559" s="190">
        <v>2</v>
      </c>
      <c r="M559" s="272">
        <f t="shared" si="24"/>
        <v>0</v>
      </c>
    </row>
    <row r="560" spans="1:13" x14ac:dyDescent="0.3">
      <c r="A560" s="240" t="str">
        <f t="shared" si="25"/>
        <v>18IS02</v>
      </c>
      <c r="B560" s="240">
        <f t="shared" si="26"/>
        <v>2</v>
      </c>
      <c r="C560" s="190" t="s">
        <v>251</v>
      </c>
      <c r="D560" s="190" t="s">
        <v>475</v>
      </c>
      <c r="E560" s="190">
        <v>0</v>
      </c>
      <c r="F560" s="190">
        <v>0</v>
      </c>
      <c r="G560" s="190">
        <v>0</v>
      </c>
      <c r="H560" s="190">
        <v>0</v>
      </c>
      <c r="I560" s="190">
        <v>1</v>
      </c>
      <c r="J560" s="190">
        <v>0</v>
      </c>
      <c r="K560" s="190">
        <v>0</v>
      </c>
      <c r="L560" s="190">
        <v>1</v>
      </c>
      <c r="M560" s="272">
        <f t="shared" si="24"/>
        <v>0</v>
      </c>
    </row>
    <row r="561" spans="1:13" x14ac:dyDescent="0.3">
      <c r="A561" s="240" t="str">
        <f t="shared" si="25"/>
        <v>18KC01</v>
      </c>
      <c r="B561" s="240">
        <f t="shared" si="26"/>
        <v>1</v>
      </c>
      <c r="C561" s="190" t="s">
        <v>291</v>
      </c>
      <c r="D561" s="190" t="s">
        <v>486</v>
      </c>
      <c r="E561" s="190">
        <v>0</v>
      </c>
      <c r="F561" s="190">
        <v>0</v>
      </c>
      <c r="G561" s="190">
        <v>0</v>
      </c>
      <c r="H561" s="190">
        <v>0</v>
      </c>
      <c r="I561" s="190">
        <v>1</v>
      </c>
      <c r="J561" s="190">
        <v>0</v>
      </c>
      <c r="K561" s="190">
        <v>0</v>
      </c>
      <c r="L561" s="190">
        <v>1</v>
      </c>
      <c r="M561" s="272">
        <f t="shared" si="24"/>
        <v>0</v>
      </c>
    </row>
    <row r="562" spans="1:13" x14ac:dyDescent="0.3">
      <c r="A562" s="240" t="str">
        <f t="shared" si="25"/>
        <v>18LW01</v>
      </c>
      <c r="B562" s="240">
        <f t="shared" si="26"/>
        <v>1</v>
      </c>
      <c r="C562" s="190" t="s">
        <v>252</v>
      </c>
      <c r="D562" s="190" t="s">
        <v>470</v>
      </c>
      <c r="E562" s="190">
        <v>0</v>
      </c>
      <c r="F562" s="190">
        <v>0</v>
      </c>
      <c r="G562" s="190">
        <v>0</v>
      </c>
      <c r="H562" s="190">
        <v>0</v>
      </c>
      <c r="I562" s="190">
        <v>0</v>
      </c>
      <c r="J562" s="190">
        <v>0</v>
      </c>
      <c r="K562" s="190">
        <v>1</v>
      </c>
      <c r="L562" s="190">
        <v>1</v>
      </c>
      <c r="M562" s="272">
        <f t="shared" si="24"/>
        <v>0</v>
      </c>
    </row>
    <row r="563" spans="1:13" x14ac:dyDescent="0.3">
      <c r="A563" s="240" t="str">
        <f t="shared" si="25"/>
        <v>18QP01</v>
      </c>
      <c r="B563" s="240">
        <f t="shared" si="26"/>
        <v>1</v>
      </c>
      <c r="C563" s="190" t="s">
        <v>151</v>
      </c>
      <c r="D563" s="190" t="s">
        <v>433</v>
      </c>
      <c r="E563" s="190">
        <v>0</v>
      </c>
      <c r="F563" s="190">
        <v>0</v>
      </c>
      <c r="G563" s="190">
        <v>0</v>
      </c>
      <c r="H563" s="190">
        <v>0</v>
      </c>
      <c r="I563" s="190">
        <v>1</v>
      </c>
      <c r="J563" s="190">
        <v>0</v>
      </c>
      <c r="K563" s="190">
        <v>0</v>
      </c>
      <c r="L563" s="190">
        <v>1</v>
      </c>
      <c r="M563" s="272">
        <f t="shared" si="24"/>
        <v>0</v>
      </c>
    </row>
    <row r="564" spans="1:13" x14ac:dyDescent="0.3">
      <c r="A564" s="240" t="str">
        <f t="shared" si="25"/>
        <v>18XY01</v>
      </c>
      <c r="B564" s="240">
        <f t="shared" si="26"/>
        <v>1</v>
      </c>
      <c r="C564" s="190" t="s">
        <v>441</v>
      </c>
      <c r="D564" s="190" t="s">
        <v>460</v>
      </c>
      <c r="E564" s="190">
        <v>6</v>
      </c>
      <c r="F564" s="190">
        <v>0</v>
      </c>
      <c r="G564" s="190">
        <v>0</v>
      </c>
      <c r="H564" s="190">
        <v>6</v>
      </c>
      <c r="I564" s="190">
        <v>1</v>
      </c>
      <c r="J564" s="190">
        <v>0</v>
      </c>
      <c r="K564" s="190">
        <v>0</v>
      </c>
      <c r="L564" s="190">
        <v>1</v>
      </c>
      <c r="M564" s="272">
        <f t="shared" si="24"/>
        <v>1</v>
      </c>
    </row>
    <row r="565" spans="1:13" x14ac:dyDescent="0.3">
      <c r="A565" s="240" t="str">
        <f t="shared" si="25"/>
        <v>18XY02</v>
      </c>
      <c r="B565" s="240">
        <f t="shared" si="26"/>
        <v>2</v>
      </c>
      <c r="C565" s="190" t="s">
        <v>441</v>
      </c>
      <c r="D565" s="190" t="s">
        <v>463</v>
      </c>
      <c r="E565" s="190">
        <v>2</v>
      </c>
      <c r="F565" s="190">
        <v>0</v>
      </c>
      <c r="G565" s="190">
        <v>0</v>
      </c>
      <c r="H565" s="190">
        <v>2</v>
      </c>
      <c r="I565" s="190">
        <v>0</v>
      </c>
      <c r="J565" s="190">
        <v>0</v>
      </c>
      <c r="K565" s="190">
        <v>0</v>
      </c>
      <c r="L565" s="190">
        <v>0</v>
      </c>
      <c r="M565" s="272">
        <f t="shared" si="24"/>
        <v>1</v>
      </c>
    </row>
    <row r="566" spans="1:13" x14ac:dyDescent="0.3">
      <c r="A566" s="240" t="str">
        <f t="shared" si="25"/>
        <v>18XY03</v>
      </c>
      <c r="B566" s="240">
        <f t="shared" si="26"/>
        <v>3</v>
      </c>
      <c r="C566" s="190" t="s">
        <v>441</v>
      </c>
      <c r="D566" s="190" t="s">
        <v>465</v>
      </c>
      <c r="E566" s="190">
        <v>3</v>
      </c>
      <c r="F566" s="190">
        <v>0</v>
      </c>
      <c r="G566" s="190">
        <v>0</v>
      </c>
      <c r="H566" s="190">
        <v>3</v>
      </c>
      <c r="I566" s="190">
        <v>1</v>
      </c>
      <c r="J566" s="190">
        <v>0</v>
      </c>
      <c r="K566" s="190">
        <v>0</v>
      </c>
      <c r="L566" s="190">
        <v>1</v>
      </c>
      <c r="M566" s="272">
        <f t="shared" si="24"/>
        <v>1</v>
      </c>
    </row>
    <row r="567" spans="1:13" x14ac:dyDescent="0.3">
      <c r="A567" s="240" t="str">
        <f t="shared" si="25"/>
        <v>18XY04</v>
      </c>
      <c r="B567" s="240">
        <f t="shared" si="26"/>
        <v>4</v>
      </c>
      <c r="C567" s="190" t="s">
        <v>441</v>
      </c>
      <c r="D567" s="190" t="s">
        <v>466</v>
      </c>
      <c r="E567" s="190">
        <v>1</v>
      </c>
      <c r="F567" s="190">
        <v>0</v>
      </c>
      <c r="G567" s="190">
        <v>0</v>
      </c>
      <c r="H567" s="190">
        <v>1</v>
      </c>
      <c r="I567" s="190">
        <v>0</v>
      </c>
      <c r="J567" s="190">
        <v>0</v>
      </c>
      <c r="K567" s="190">
        <v>0</v>
      </c>
      <c r="L567" s="190">
        <v>0</v>
      </c>
      <c r="M567" s="272">
        <f t="shared" si="24"/>
        <v>1</v>
      </c>
    </row>
    <row r="568" spans="1:13" x14ac:dyDescent="0.3">
      <c r="A568" s="240" t="str">
        <f t="shared" si="25"/>
        <v>18XY05</v>
      </c>
      <c r="B568" s="240">
        <f t="shared" si="26"/>
        <v>5</v>
      </c>
      <c r="C568" s="190" t="s">
        <v>441</v>
      </c>
      <c r="D568" s="190" t="s">
        <v>467</v>
      </c>
      <c r="E568" s="190">
        <v>4</v>
      </c>
      <c r="F568" s="190">
        <v>0</v>
      </c>
      <c r="G568" s="190">
        <v>0</v>
      </c>
      <c r="H568" s="190">
        <v>4</v>
      </c>
      <c r="I568" s="190">
        <v>0</v>
      </c>
      <c r="J568" s="190">
        <v>0</v>
      </c>
      <c r="K568" s="190">
        <v>0</v>
      </c>
      <c r="L568" s="190">
        <v>0</v>
      </c>
      <c r="M568" s="272">
        <f t="shared" si="24"/>
        <v>1</v>
      </c>
    </row>
    <row r="569" spans="1:13" x14ac:dyDescent="0.3">
      <c r="A569" s="240" t="str">
        <f t="shared" si="25"/>
        <v>18XY06</v>
      </c>
      <c r="B569" s="240">
        <f t="shared" si="26"/>
        <v>6</v>
      </c>
      <c r="C569" s="190" t="s">
        <v>441</v>
      </c>
      <c r="D569" s="190" t="s">
        <v>469</v>
      </c>
      <c r="E569" s="190">
        <v>0</v>
      </c>
      <c r="F569" s="190">
        <v>0</v>
      </c>
      <c r="G569" s="190">
        <v>0</v>
      </c>
      <c r="H569" s="190">
        <v>0</v>
      </c>
      <c r="I569" s="190">
        <v>1</v>
      </c>
      <c r="J569" s="190">
        <v>0</v>
      </c>
      <c r="K569" s="190">
        <v>0</v>
      </c>
      <c r="L569" s="190">
        <v>1</v>
      </c>
      <c r="M569" s="272">
        <f t="shared" si="24"/>
        <v>0</v>
      </c>
    </row>
    <row r="570" spans="1:13" x14ac:dyDescent="0.3">
      <c r="A570" s="240" t="str">
        <f t="shared" si="25"/>
        <v>18XY07</v>
      </c>
      <c r="B570" s="240">
        <f t="shared" si="26"/>
        <v>7</v>
      </c>
      <c r="C570" s="190" t="s">
        <v>441</v>
      </c>
      <c r="D570" s="190" t="s">
        <v>470</v>
      </c>
      <c r="E570" s="190">
        <v>0</v>
      </c>
      <c r="F570" s="190">
        <v>0</v>
      </c>
      <c r="G570" s="190">
        <v>0</v>
      </c>
      <c r="H570" s="190">
        <v>0</v>
      </c>
      <c r="I570" s="190">
        <v>0</v>
      </c>
      <c r="J570" s="190">
        <v>0</v>
      </c>
      <c r="K570" s="190">
        <v>0</v>
      </c>
      <c r="L570" s="190">
        <v>0</v>
      </c>
      <c r="M570" s="272">
        <f t="shared" si="24"/>
        <v>0</v>
      </c>
    </row>
    <row r="571" spans="1:13" x14ac:dyDescent="0.3">
      <c r="A571" s="240" t="str">
        <f t="shared" si="25"/>
        <v>18XY08</v>
      </c>
      <c r="B571" s="240">
        <f t="shared" si="26"/>
        <v>8</v>
      </c>
      <c r="C571" s="190" t="s">
        <v>441</v>
      </c>
      <c r="D571" s="190" t="s">
        <v>471</v>
      </c>
      <c r="E571" s="190">
        <v>1</v>
      </c>
      <c r="F571" s="190">
        <v>0</v>
      </c>
      <c r="G571" s="190">
        <v>0</v>
      </c>
      <c r="H571" s="190">
        <v>1</v>
      </c>
      <c r="I571" s="190">
        <v>0</v>
      </c>
      <c r="J571" s="190">
        <v>0</v>
      </c>
      <c r="K571" s="190">
        <v>0</v>
      </c>
      <c r="L571" s="190">
        <v>0</v>
      </c>
      <c r="M571" s="272">
        <f t="shared" si="24"/>
        <v>1</v>
      </c>
    </row>
    <row r="572" spans="1:13" x14ac:dyDescent="0.3">
      <c r="A572" s="240" t="str">
        <f t="shared" si="25"/>
        <v>18ZJ01</v>
      </c>
      <c r="B572" s="240">
        <f t="shared" si="26"/>
        <v>1</v>
      </c>
      <c r="C572" s="190" t="s">
        <v>212</v>
      </c>
      <c r="D572" s="190" t="s">
        <v>460</v>
      </c>
      <c r="E572" s="190">
        <v>4</v>
      </c>
      <c r="F572" s="190">
        <v>0</v>
      </c>
      <c r="G572" s="190">
        <v>0</v>
      </c>
      <c r="H572" s="190">
        <v>4</v>
      </c>
      <c r="I572" s="190">
        <v>2</v>
      </c>
      <c r="J572" s="190">
        <v>0</v>
      </c>
      <c r="K572" s="190">
        <v>0</v>
      </c>
      <c r="L572" s="190">
        <v>2</v>
      </c>
      <c r="M572" s="272">
        <f t="shared" si="24"/>
        <v>1</v>
      </c>
    </row>
    <row r="573" spans="1:13" x14ac:dyDescent="0.3">
      <c r="A573" s="240" t="str">
        <f t="shared" si="25"/>
        <v>18ZJ02</v>
      </c>
      <c r="B573" s="240">
        <f t="shared" si="26"/>
        <v>2</v>
      </c>
      <c r="C573" s="190" t="s">
        <v>212</v>
      </c>
      <c r="D573" s="190" t="s">
        <v>461</v>
      </c>
      <c r="E573" s="190">
        <v>10</v>
      </c>
      <c r="F573" s="190">
        <v>0</v>
      </c>
      <c r="G573" s="190">
        <v>0</v>
      </c>
      <c r="H573" s="190">
        <v>10</v>
      </c>
      <c r="I573" s="190">
        <v>1</v>
      </c>
      <c r="J573" s="190">
        <v>0</v>
      </c>
      <c r="K573" s="190">
        <v>0</v>
      </c>
      <c r="L573" s="190">
        <v>1</v>
      </c>
      <c r="M573" s="272">
        <f t="shared" si="24"/>
        <v>1</v>
      </c>
    </row>
    <row r="574" spans="1:13" x14ac:dyDescent="0.3">
      <c r="A574" s="240" t="str">
        <f t="shared" si="25"/>
        <v>18ZJ03</v>
      </c>
      <c r="B574" s="240">
        <f t="shared" si="26"/>
        <v>3</v>
      </c>
      <c r="C574" s="190" t="s">
        <v>212</v>
      </c>
      <c r="D574" s="190" t="s">
        <v>463</v>
      </c>
      <c r="E574" s="190">
        <v>12</v>
      </c>
      <c r="F574" s="190">
        <v>0</v>
      </c>
      <c r="G574" s="190">
        <v>0</v>
      </c>
      <c r="H574" s="190">
        <v>12</v>
      </c>
      <c r="I574" s="190">
        <v>4</v>
      </c>
      <c r="J574" s="190">
        <v>0</v>
      </c>
      <c r="K574" s="190">
        <v>0</v>
      </c>
      <c r="L574" s="190">
        <v>4</v>
      </c>
      <c r="M574" s="272">
        <f t="shared" si="24"/>
        <v>1</v>
      </c>
    </row>
    <row r="575" spans="1:13" x14ac:dyDescent="0.3">
      <c r="A575" s="240" t="str">
        <f t="shared" si="25"/>
        <v>18ZJ04</v>
      </c>
      <c r="B575" s="240">
        <f t="shared" si="26"/>
        <v>4</v>
      </c>
      <c r="C575" s="190" t="s">
        <v>212</v>
      </c>
      <c r="D575" s="190" t="s">
        <v>465</v>
      </c>
      <c r="E575" s="190">
        <v>1</v>
      </c>
      <c r="F575" s="190">
        <v>0</v>
      </c>
      <c r="G575" s="190">
        <v>0</v>
      </c>
      <c r="H575" s="190">
        <v>1</v>
      </c>
      <c r="I575" s="190">
        <v>0</v>
      </c>
      <c r="J575" s="190">
        <v>0</v>
      </c>
      <c r="K575" s="190">
        <v>0</v>
      </c>
      <c r="L575" s="190">
        <v>0</v>
      </c>
      <c r="M575" s="272">
        <f t="shared" si="24"/>
        <v>1</v>
      </c>
    </row>
    <row r="576" spans="1:13" x14ac:dyDescent="0.3">
      <c r="A576" s="240" t="str">
        <f t="shared" si="25"/>
        <v>18ZJ05</v>
      </c>
      <c r="B576" s="240">
        <f t="shared" si="26"/>
        <v>5</v>
      </c>
      <c r="C576" s="190" t="s">
        <v>212</v>
      </c>
      <c r="D576" s="190" t="s">
        <v>467</v>
      </c>
      <c r="E576" s="190">
        <v>1</v>
      </c>
      <c r="F576" s="190">
        <v>0</v>
      </c>
      <c r="G576" s="190">
        <v>0</v>
      </c>
      <c r="H576" s="190">
        <v>1</v>
      </c>
      <c r="I576" s="190">
        <v>0</v>
      </c>
      <c r="J576" s="190">
        <v>0</v>
      </c>
      <c r="K576" s="190">
        <v>0</v>
      </c>
      <c r="L576" s="190">
        <v>0</v>
      </c>
      <c r="M576" s="272">
        <f t="shared" si="24"/>
        <v>1</v>
      </c>
    </row>
    <row r="577" spans="1:13" x14ac:dyDescent="0.3">
      <c r="A577" s="240" t="str">
        <f t="shared" si="25"/>
        <v>18ZJ06</v>
      </c>
      <c r="B577" s="240">
        <f t="shared" si="26"/>
        <v>6</v>
      </c>
      <c r="C577" s="190" t="s">
        <v>212</v>
      </c>
      <c r="D577" s="190" t="s">
        <v>471</v>
      </c>
      <c r="E577" s="190">
        <v>0</v>
      </c>
      <c r="F577" s="190">
        <v>0</v>
      </c>
      <c r="G577" s="190">
        <v>0</v>
      </c>
      <c r="H577" s="190">
        <v>0</v>
      </c>
      <c r="I577" s="190">
        <v>1</v>
      </c>
      <c r="J577" s="190">
        <v>0</v>
      </c>
      <c r="K577" s="190">
        <v>0</v>
      </c>
      <c r="L577" s="190">
        <v>1</v>
      </c>
      <c r="M577" s="272">
        <f t="shared" si="24"/>
        <v>0</v>
      </c>
    </row>
    <row r="578" spans="1:13" x14ac:dyDescent="0.3">
      <c r="A578" s="240" t="str">
        <f t="shared" si="25"/>
        <v>19ES01</v>
      </c>
      <c r="B578" s="240">
        <f t="shared" si="26"/>
        <v>1</v>
      </c>
      <c r="C578" s="190" t="s">
        <v>361</v>
      </c>
      <c r="D578" s="190" t="s">
        <v>500</v>
      </c>
      <c r="E578" s="190">
        <v>1</v>
      </c>
      <c r="F578" s="190">
        <v>0</v>
      </c>
      <c r="G578" s="190">
        <v>0</v>
      </c>
      <c r="H578" s="190">
        <v>1</v>
      </c>
      <c r="I578" s="190">
        <v>1</v>
      </c>
      <c r="J578" s="190">
        <v>0</v>
      </c>
      <c r="K578" s="190">
        <v>0</v>
      </c>
      <c r="L578" s="190">
        <v>1</v>
      </c>
      <c r="M578" s="272">
        <f t="shared" si="24"/>
        <v>0</v>
      </c>
    </row>
    <row r="579" spans="1:13" x14ac:dyDescent="0.3">
      <c r="A579" s="240" t="str">
        <f t="shared" si="25"/>
        <v>19HT01</v>
      </c>
      <c r="B579" s="240">
        <f t="shared" si="26"/>
        <v>1</v>
      </c>
      <c r="C579" s="190" t="s">
        <v>365</v>
      </c>
      <c r="D579" s="190" t="s">
        <v>447</v>
      </c>
      <c r="E579" s="190">
        <v>0</v>
      </c>
      <c r="F579" s="190">
        <v>0</v>
      </c>
      <c r="G579" s="190">
        <v>0</v>
      </c>
      <c r="H579" s="190">
        <v>0</v>
      </c>
      <c r="I579" s="190">
        <v>0</v>
      </c>
      <c r="J579" s="190">
        <v>0</v>
      </c>
      <c r="K579" s="190">
        <v>0</v>
      </c>
      <c r="L579" s="190">
        <v>0</v>
      </c>
      <c r="M579" s="272">
        <f t="shared" si="24"/>
        <v>0</v>
      </c>
    </row>
    <row r="580" spans="1:13" x14ac:dyDescent="0.3">
      <c r="A580" s="240" t="str">
        <f t="shared" si="25"/>
        <v>19HT02</v>
      </c>
      <c r="B580" s="240">
        <f t="shared" si="26"/>
        <v>2</v>
      </c>
      <c r="C580" s="190" t="s">
        <v>365</v>
      </c>
      <c r="D580" s="190" t="s">
        <v>499</v>
      </c>
      <c r="E580" s="190">
        <v>0</v>
      </c>
      <c r="F580" s="190">
        <v>0</v>
      </c>
      <c r="G580" s="190">
        <v>0</v>
      </c>
      <c r="H580" s="190">
        <v>0</v>
      </c>
      <c r="I580" s="190">
        <v>6</v>
      </c>
      <c r="J580" s="190">
        <v>0</v>
      </c>
      <c r="K580" s="190">
        <v>0</v>
      </c>
      <c r="L580" s="190">
        <v>6</v>
      </c>
      <c r="M580" s="272">
        <f t="shared" si="24"/>
        <v>0</v>
      </c>
    </row>
    <row r="581" spans="1:13" x14ac:dyDescent="0.3">
      <c r="A581" s="240" t="str">
        <f t="shared" si="25"/>
        <v>19LZ01</v>
      </c>
      <c r="B581" s="240">
        <f t="shared" si="26"/>
        <v>1</v>
      </c>
      <c r="C581" s="190" t="s">
        <v>152</v>
      </c>
      <c r="D581" s="190" t="s">
        <v>417</v>
      </c>
      <c r="E581" s="190">
        <v>0</v>
      </c>
      <c r="F581" s="190">
        <v>0</v>
      </c>
      <c r="G581" s="190">
        <v>0</v>
      </c>
      <c r="H581" s="190">
        <v>0</v>
      </c>
      <c r="I581" s="190">
        <v>0</v>
      </c>
      <c r="J581" s="190">
        <v>0</v>
      </c>
      <c r="K581" s="190">
        <v>0</v>
      </c>
      <c r="L581" s="190">
        <v>0</v>
      </c>
      <c r="M581" s="272">
        <f t="shared" si="24"/>
        <v>0</v>
      </c>
    </row>
    <row r="582" spans="1:13" x14ac:dyDescent="0.3">
      <c r="A582" s="240" t="str">
        <f t="shared" si="25"/>
        <v>19LZ02</v>
      </c>
      <c r="B582" s="240">
        <f t="shared" si="26"/>
        <v>2</v>
      </c>
      <c r="C582" s="190" t="s">
        <v>152</v>
      </c>
      <c r="D582" s="190" t="s">
        <v>420</v>
      </c>
      <c r="E582" s="190">
        <v>1</v>
      </c>
      <c r="F582" s="190">
        <v>0</v>
      </c>
      <c r="G582" s="190">
        <v>0</v>
      </c>
      <c r="H582" s="190">
        <v>1</v>
      </c>
      <c r="I582" s="190">
        <v>4</v>
      </c>
      <c r="J582" s="190">
        <v>0</v>
      </c>
      <c r="K582" s="190">
        <v>0</v>
      </c>
      <c r="L582" s="190">
        <v>4</v>
      </c>
      <c r="M582" s="272">
        <f t="shared" si="24"/>
        <v>0</v>
      </c>
    </row>
    <row r="583" spans="1:13" x14ac:dyDescent="0.3">
      <c r="A583" s="240" t="str">
        <f t="shared" si="25"/>
        <v>19QK01</v>
      </c>
      <c r="B583" s="240">
        <f t="shared" si="26"/>
        <v>1</v>
      </c>
      <c r="C583" s="190" t="s">
        <v>164</v>
      </c>
      <c r="D583" s="190" t="s">
        <v>423</v>
      </c>
      <c r="E583" s="190">
        <v>2</v>
      </c>
      <c r="F583" s="190">
        <v>0</v>
      </c>
      <c r="G583" s="190">
        <v>0</v>
      </c>
      <c r="H583" s="190">
        <v>2</v>
      </c>
      <c r="I583" s="190">
        <v>4</v>
      </c>
      <c r="J583" s="190">
        <v>0</v>
      </c>
      <c r="K583" s="190">
        <v>0</v>
      </c>
      <c r="L583" s="190">
        <v>4</v>
      </c>
      <c r="M583" s="272">
        <f t="shared" si="24"/>
        <v>0</v>
      </c>
    </row>
    <row r="584" spans="1:13" x14ac:dyDescent="0.3">
      <c r="A584" s="240" t="str">
        <f t="shared" si="25"/>
        <v>19QK02</v>
      </c>
      <c r="B584" s="240">
        <f t="shared" si="26"/>
        <v>2</v>
      </c>
      <c r="C584" s="190" t="s">
        <v>164</v>
      </c>
      <c r="D584" s="190" t="s">
        <v>425</v>
      </c>
      <c r="E584" s="190">
        <v>1</v>
      </c>
      <c r="F584" s="190">
        <v>0</v>
      </c>
      <c r="G584" s="190">
        <v>0</v>
      </c>
      <c r="H584" s="190">
        <v>1</v>
      </c>
      <c r="I584" s="190">
        <v>0</v>
      </c>
      <c r="J584" s="190">
        <v>0</v>
      </c>
      <c r="K584" s="190">
        <v>0</v>
      </c>
      <c r="L584" s="190">
        <v>0</v>
      </c>
      <c r="M584" s="272">
        <f t="shared" si="24"/>
        <v>1</v>
      </c>
    </row>
    <row r="585" spans="1:13" x14ac:dyDescent="0.3">
      <c r="A585" s="240" t="str">
        <f t="shared" si="25"/>
        <v>19QK03</v>
      </c>
      <c r="B585" s="240">
        <f t="shared" si="26"/>
        <v>3</v>
      </c>
      <c r="C585" s="190" t="s">
        <v>164</v>
      </c>
      <c r="D585" s="190" t="s">
        <v>440</v>
      </c>
      <c r="E585" s="190">
        <v>0</v>
      </c>
      <c r="F585" s="190">
        <v>0</v>
      </c>
      <c r="G585" s="190">
        <v>0</v>
      </c>
      <c r="H585" s="190">
        <v>0</v>
      </c>
      <c r="I585" s="190">
        <v>0</v>
      </c>
      <c r="J585" s="190">
        <v>0</v>
      </c>
      <c r="K585" s="190">
        <v>1</v>
      </c>
      <c r="L585" s="190">
        <v>1</v>
      </c>
      <c r="M585" s="272">
        <f t="shared" si="24"/>
        <v>0</v>
      </c>
    </row>
    <row r="586" spans="1:13" x14ac:dyDescent="0.3">
      <c r="A586" s="240" t="str">
        <f t="shared" si="25"/>
        <v>19QK04</v>
      </c>
      <c r="B586" s="240">
        <f t="shared" si="26"/>
        <v>4</v>
      </c>
      <c r="C586" s="190" t="s">
        <v>164</v>
      </c>
      <c r="D586" s="190" t="s">
        <v>450</v>
      </c>
      <c r="E586" s="190">
        <v>0</v>
      </c>
      <c r="F586" s="190">
        <v>0</v>
      </c>
      <c r="G586" s="190">
        <v>0</v>
      </c>
      <c r="H586" s="190">
        <v>0</v>
      </c>
      <c r="I586" s="190">
        <v>1</v>
      </c>
      <c r="J586" s="190">
        <v>0</v>
      </c>
      <c r="K586" s="190">
        <v>0</v>
      </c>
      <c r="L586" s="190">
        <v>1</v>
      </c>
      <c r="M586" s="272">
        <f t="shared" si="24"/>
        <v>0</v>
      </c>
    </row>
    <row r="587" spans="1:13" x14ac:dyDescent="0.3">
      <c r="A587" s="240" t="str">
        <f t="shared" si="25"/>
        <v>19QO01</v>
      </c>
      <c r="B587" s="240">
        <f t="shared" si="26"/>
        <v>1</v>
      </c>
      <c r="C587" s="190" t="s">
        <v>144</v>
      </c>
      <c r="D587" s="190" t="s">
        <v>417</v>
      </c>
      <c r="E587" s="190">
        <v>1</v>
      </c>
      <c r="F587" s="190">
        <v>0</v>
      </c>
      <c r="G587" s="190">
        <v>0</v>
      </c>
      <c r="H587" s="190">
        <v>1</v>
      </c>
      <c r="I587" s="190">
        <v>4</v>
      </c>
      <c r="J587" s="190">
        <v>1</v>
      </c>
      <c r="K587" s="190">
        <v>0</v>
      </c>
      <c r="L587" s="190">
        <v>5</v>
      </c>
      <c r="M587" s="272">
        <f t="shared" ref="M587:M650" si="27">IF(H587&gt;L587,1,0)</f>
        <v>0</v>
      </c>
    </row>
    <row r="588" spans="1:13" x14ac:dyDescent="0.3">
      <c r="A588" s="240" t="str">
        <f t="shared" ref="A588:A651" si="28">C588&amp;IF(B588&lt;10,"0","")&amp;B588</f>
        <v>19QU01</v>
      </c>
      <c r="B588" s="240">
        <f t="shared" ref="B588:B651" si="29">IF(C588=C587,B587+1,1)</f>
        <v>1</v>
      </c>
      <c r="C588" s="190" t="s">
        <v>301</v>
      </c>
      <c r="D588" s="190" t="s">
        <v>485</v>
      </c>
      <c r="E588" s="190">
        <v>0</v>
      </c>
      <c r="F588" s="190">
        <v>0</v>
      </c>
      <c r="G588" s="190">
        <v>0</v>
      </c>
      <c r="H588" s="190">
        <v>0</v>
      </c>
      <c r="I588" s="190">
        <v>3</v>
      </c>
      <c r="J588" s="190">
        <v>0</v>
      </c>
      <c r="K588" s="190">
        <v>0</v>
      </c>
      <c r="L588" s="190">
        <v>3</v>
      </c>
      <c r="M588" s="272">
        <f t="shared" si="27"/>
        <v>0</v>
      </c>
    </row>
    <row r="589" spans="1:13" x14ac:dyDescent="0.3">
      <c r="A589" s="240" t="str">
        <f t="shared" si="28"/>
        <v>19SK01</v>
      </c>
      <c r="B589" s="240">
        <f t="shared" si="29"/>
        <v>1</v>
      </c>
      <c r="C589" s="190" t="s">
        <v>138</v>
      </c>
      <c r="D589" s="190" t="s">
        <v>409</v>
      </c>
      <c r="E589" s="190">
        <v>0</v>
      </c>
      <c r="F589" s="190">
        <v>0</v>
      </c>
      <c r="G589" s="190">
        <v>0</v>
      </c>
      <c r="H589" s="190">
        <v>0</v>
      </c>
      <c r="I589" s="190">
        <v>1</v>
      </c>
      <c r="J589" s="190">
        <v>0</v>
      </c>
      <c r="K589" s="190">
        <v>0</v>
      </c>
      <c r="L589" s="190">
        <v>1</v>
      </c>
      <c r="M589" s="272">
        <f t="shared" si="27"/>
        <v>0</v>
      </c>
    </row>
    <row r="590" spans="1:13" x14ac:dyDescent="0.3">
      <c r="A590" s="240" t="str">
        <f t="shared" si="28"/>
        <v>19SK02</v>
      </c>
      <c r="B590" s="240">
        <f t="shared" si="29"/>
        <v>2</v>
      </c>
      <c r="C590" s="190" t="s">
        <v>138</v>
      </c>
      <c r="D590" s="190" t="s">
        <v>415</v>
      </c>
      <c r="E590" s="190">
        <v>0</v>
      </c>
      <c r="F590" s="190">
        <v>0</v>
      </c>
      <c r="G590" s="190">
        <v>0</v>
      </c>
      <c r="H590" s="190">
        <v>0</v>
      </c>
      <c r="I590" s="190">
        <v>2</v>
      </c>
      <c r="J590" s="190">
        <v>0</v>
      </c>
      <c r="K590" s="190">
        <v>0</v>
      </c>
      <c r="L590" s="190">
        <v>2</v>
      </c>
      <c r="M590" s="272">
        <f t="shared" si="27"/>
        <v>0</v>
      </c>
    </row>
    <row r="591" spans="1:13" x14ac:dyDescent="0.3">
      <c r="A591" s="240" t="str">
        <f t="shared" si="28"/>
        <v>19SO01</v>
      </c>
      <c r="B591" s="240">
        <f t="shared" si="29"/>
        <v>1</v>
      </c>
      <c r="C591" s="190" t="s">
        <v>113</v>
      </c>
      <c r="D591" s="190" t="s">
        <v>396</v>
      </c>
      <c r="E591" s="190">
        <v>1</v>
      </c>
      <c r="F591" s="190">
        <v>0</v>
      </c>
      <c r="G591" s="190">
        <v>0</v>
      </c>
      <c r="H591" s="190">
        <v>1</v>
      </c>
      <c r="I591" s="190">
        <v>2</v>
      </c>
      <c r="J591" s="190">
        <v>0</v>
      </c>
      <c r="K591" s="190">
        <v>1</v>
      </c>
      <c r="L591" s="190">
        <v>3</v>
      </c>
      <c r="M591" s="272">
        <f t="shared" si="27"/>
        <v>0</v>
      </c>
    </row>
    <row r="592" spans="1:13" x14ac:dyDescent="0.3">
      <c r="A592" s="240" t="str">
        <f t="shared" si="28"/>
        <v>19SO02</v>
      </c>
      <c r="B592" s="240">
        <f t="shared" si="29"/>
        <v>2</v>
      </c>
      <c r="C592" s="190" t="s">
        <v>113</v>
      </c>
      <c r="D592" s="190" t="s">
        <v>402</v>
      </c>
      <c r="E592" s="190">
        <v>0</v>
      </c>
      <c r="F592" s="190">
        <v>0</v>
      </c>
      <c r="G592" s="190">
        <v>0</v>
      </c>
      <c r="H592" s="190">
        <v>0</v>
      </c>
      <c r="I592" s="190">
        <v>6</v>
      </c>
      <c r="J592" s="190">
        <v>0</v>
      </c>
      <c r="K592" s="190">
        <v>0</v>
      </c>
      <c r="L592" s="190">
        <v>6</v>
      </c>
      <c r="M592" s="272">
        <f t="shared" si="27"/>
        <v>0</v>
      </c>
    </row>
    <row r="593" spans="1:13" x14ac:dyDescent="0.3">
      <c r="A593" s="240" t="str">
        <f t="shared" si="28"/>
        <v>19SY01</v>
      </c>
      <c r="B593" s="240">
        <f t="shared" si="29"/>
        <v>1</v>
      </c>
      <c r="C593" s="190" t="s">
        <v>157</v>
      </c>
      <c r="D593" s="190" t="s">
        <v>422</v>
      </c>
      <c r="E593" s="190">
        <v>1</v>
      </c>
      <c r="F593" s="190">
        <v>0</v>
      </c>
      <c r="G593" s="190">
        <v>0</v>
      </c>
      <c r="H593" s="190">
        <v>1</v>
      </c>
      <c r="I593" s="190">
        <v>1</v>
      </c>
      <c r="J593" s="190">
        <v>0</v>
      </c>
      <c r="K593" s="190">
        <v>0</v>
      </c>
      <c r="L593" s="190">
        <v>1</v>
      </c>
      <c r="M593" s="272">
        <f t="shared" si="27"/>
        <v>0</v>
      </c>
    </row>
    <row r="594" spans="1:13" x14ac:dyDescent="0.3">
      <c r="A594" s="240" t="str">
        <f t="shared" si="28"/>
        <v>19SY02</v>
      </c>
      <c r="B594" s="240">
        <f t="shared" si="29"/>
        <v>2</v>
      </c>
      <c r="C594" s="190" t="s">
        <v>157</v>
      </c>
      <c r="D594" s="190" t="s">
        <v>442</v>
      </c>
      <c r="E594" s="190">
        <v>0</v>
      </c>
      <c r="F594" s="190">
        <v>0</v>
      </c>
      <c r="G594" s="190">
        <v>0</v>
      </c>
      <c r="H594" s="190">
        <v>0</v>
      </c>
      <c r="I594" s="190">
        <v>1</v>
      </c>
      <c r="J594" s="190">
        <v>0</v>
      </c>
      <c r="K594" s="190">
        <v>0</v>
      </c>
      <c r="L594" s="190">
        <v>1</v>
      </c>
      <c r="M594" s="272">
        <f t="shared" si="27"/>
        <v>0</v>
      </c>
    </row>
    <row r="595" spans="1:13" x14ac:dyDescent="0.3">
      <c r="A595" s="240" t="str">
        <f t="shared" si="28"/>
        <v>19TG01</v>
      </c>
      <c r="B595" s="240">
        <f t="shared" si="29"/>
        <v>1</v>
      </c>
      <c r="C595" s="190" t="s">
        <v>179</v>
      </c>
      <c r="D595" s="190" t="s">
        <v>430</v>
      </c>
      <c r="E595" s="190">
        <v>1</v>
      </c>
      <c r="F595" s="190">
        <v>0</v>
      </c>
      <c r="G595" s="190">
        <v>0</v>
      </c>
      <c r="H595" s="190">
        <v>1</v>
      </c>
      <c r="I595" s="190">
        <v>1</v>
      </c>
      <c r="J595" s="190">
        <v>1</v>
      </c>
      <c r="K595" s="190">
        <v>0</v>
      </c>
      <c r="L595" s="190">
        <v>2</v>
      </c>
      <c r="M595" s="272">
        <f t="shared" si="27"/>
        <v>0</v>
      </c>
    </row>
    <row r="596" spans="1:13" x14ac:dyDescent="0.3">
      <c r="A596" s="240" t="str">
        <f t="shared" si="28"/>
        <v>19TJ01</v>
      </c>
      <c r="B596" s="240">
        <f t="shared" si="29"/>
        <v>1</v>
      </c>
      <c r="C596" s="190" t="s">
        <v>227</v>
      </c>
      <c r="D596" s="190" t="s">
        <v>457</v>
      </c>
      <c r="E596" s="190">
        <v>0</v>
      </c>
      <c r="F596" s="190">
        <v>0</v>
      </c>
      <c r="G596" s="190">
        <v>0</v>
      </c>
      <c r="H596" s="190">
        <v>0</v>
      </c>
      <c r="I596" s="190">
        <v>0</v>
      </c>
      <c r="J596" s="190">
        <v>0</v>
      </c>
      <c r="K596" s="190">
        <v>1</v>
      </c>
      <c r="L596" s="190">
        <v>1</v>
      </c>
      <c r="M596" s="272">
        <f t="shared" si="27"/>
        <v>0</v>
      </c>
    </row>
    <row r="597" spans="1:13" x14ac:dyDescent="0.3">
      <c r="A597" s="240" t="str">
        <f t="shared" si="28"/>
        <v>19TJ02</v>
      </c>
      <c r="B597" s="240">
        <f t="shared" si="29"/>
        <v>2</v>
      </c>
      <c r="C597" s="190" t="s">
        <v>227</v>
      </c>
      <c r="D597" s="190" t="s">
        <v>459</v>
      </c>
      <c r="E597" s="190">
        <v>0</v>
      </c>
      <c r="F597" s="190">
        <v>0</v>
      </c>
      <c r="G597" s="190">
        <v>0</v>
      </c>
      <c r="H597" s="190">
        <v>0</v>
      </c>
      <c r="I597" s="190">
        <v>0</v>
      </c>
      <c r="J597" s="190">
        <v>0</v>
      </c>
      <c r="K597" s="190">
        <v>0</v>
      </c>
      <c r="L597" s="190">
        <v>0</v>
      </c>
      <c r="M597" s="272">
        <f t="shared" si="27"/>
        <v>0</v>
      </c>
    </row>
    <row r="598" spans="1:13" x14ac:dyDescent="0.3">
      <c r="A598" s="240" t="str">
        <f t="shared" si="28"/>
        <v>19TX01</v>
      </c>
      <c r="B598" s="240">
        <f t="shared" si="29"/>
        <v>1</v>
      </c>
      <c r="C598" s="190" t="s">
        <v>130</v>
      </c>
      <c r="D598" s="190" t="s">
        <v>409</v>
      </c>
      <c r="E598" s="190">
        <v>0</v>
      </c>
      <c r="F598" s="190">
        <v>0</v>
      </c>
      <c r="G598" s="190">
        <v>0</v>
      </c>
      <c r="H598" s="190">
        <v>0</v>
      </c>
      <c r="I598" s="190">
        <v>1</v>
      </c>
      <c r="J598" s="190">
        <v>0</v>
      </c>
      <c r="K598" s="190">
        <v>0</v>
      </c>
      <c r="L598" s="190">
        <v>1</v>
      </c>
      <c r="M598" s="272">
        <f t="shared" si="27"/>
        <v>0</v>
      </c>
    </row>
    <row r="599" spans="1:13" x14ac:dyDescent="0.3">
      <c r="A599" s="240" t="str">
        <f t="shared" si="28"/>
        <v>19TX02</v>
      </c>
      <c r="B599" s="240">
        <f t="shared" si="29"/>
        <v>2</v>
      </c>
      <c r="C599" s="190" t="s">
        <v>130</v>
      </c>
      <c r="D599" s="190" t="s">
        <v>415</v>
      </c>
      <c r="E599" s="190">
        <v>0</v>
      </c>
      <c r="F599" s="190">
        <v>0</v>
      </c>
      <c r="G599" s="190">
        <v>0</v>
      </c>
      <c r="H599" s="190">
        <v>0</v>
      </c>
      <c r="I599" s="190">
        <v>1</v>
      </c>
      <c r="J599" s="190">
        <v>0</v>
      </c>
      <c r="K599" s="190">
        <v>0</v>
      </c>
      <c r="L599" s="190">
        <v>1</v>
      </c>
      <c r="M599" s="272">
        <f t="shared" si="27"/>
        <v>0</v>
      </c>
    </row>
    <row r="600" spans="1:13" x14ac:dyDescent="0.3">
      <c r="A600" s="240" t="str">
        <f t="shared" si="28"/>
        <v>19TZ01</v>
      </c>
      <c r="B600" s="240">
        <f t="shared" si="29"/>
        <v>1</v>
      </c>
      <c r="C600" s="190" t="s">
        <v>114</v>
      </c>
      <c r="D600" s="190" t="s">
        <v>402</v>
      </c>
      <c r="E600" s="190">
        <v>0</v>
      </c>
      <c r="F600" s="190">
        <v>0</v>
      </c>
      <c r="G600" s="190">
        <v>0</v>
      </c>
      <c r="H600" s="190">
        <v>0</v>
      </c>
      <c r="I600" s="190">
        <v>2</v>
      </c>
      <c r="J600" s="190">
        <v>0</v>
      </c>
      <c r="K600" s="190">
        <v>0</v>
      </c>
      <c r="L600" s="190">
        <v>2</v>
      </c>
      <c r="M600" s="272">
        <f t="shared" si="27"/>
        <v>0</v>
      </c>
    </row>
    <row r="601" spans="1:13" x14ac:dyDescent="0.3">
      <c r="A601" s="240" t="str">
        <f t="shared" si="28"/>
        <v>19TZ02</v>
      </c>
      <c r="B601" s="240">
        <f t="shared" si="29"/>
        <v>2</v>
      </c>
      <c r="C601" s="190" t="s">
        <v>114</v>
      </c>
      <c r="D601" s="190" t="s">
        <v>412</v>
      </c>
      <c r="E601" s="190">
        <v>0</v>
      </c>
      <c r="F601" s="190">
        <v>0</v>
      </c>
      <c r="G601" s="190">
        <v>0</v>
      </c>
      <c r="H601" s="190">
        <v>0</v>
      </c>
      <c r="I601" s="190">
        <v>0</v>
      </c>
      <c r="J601" s="190">
        <v>0</v>
      </c>
      <c r="K601" s="190">
        <v>0</v>
      </c>
      <c r="L601" s="190">
        <v>0</v>
      </c>
      <c r="M601" s="272">
        <f t="shared" si="27"/>
        <v>0</v>
      </c>
    </row>
    <row r="602" spans="1:13" x14ac:dyDescent="0.3">
      <c r="A602" s="240" t="str">
        <f t="shared" si="28"/>
        <v>19UQ01</v>
      </c>
      <c r="B602" s="240">
        <f t="shared" si="29"/>
        <v>1</v>
      </c>
      <c r="C602" s="190" t="s">
        <v>311</v>
      </c>
      <c r="D602" s="190" t="s">
        <v>473</v>
      </c>
      <c r="E602" s="190">
        <v>1</v>
      </c>
      <c r="F602" s="190">
        <v>0</v>
      </c>
      <c r="G602" s="190">
        <v>0</v>
      </c>
      <c r="H602" s="190">
        <v>1</v>
      </c>
      <c r="I602" s="190">
        <v>1</v>
      </c>
      <c r="J602" s="190">
        <v>0</v>
      </c>
      <c r="K602" s="190">
        <v>0</v>
      </c>
      <c r="L602" s="190">
        <v>1</v>
      </c>
      <c r="M602" s="272">
        <f t="shared" si="27"/>
        <v>0</v>
      </c>
    </row>
    <row r="603" spans="1:13" x14ac:dyDescent="0.3">
      <c r="A603" s="240" t="str">
        <f t="shared" si="28"/>
        <v>19UQ02</v>
      </c>
      <c r="B603" s="240">
        <f t="shared" si="29"/>
        <v>2</v>
      </c>
      <c r="C603" s="190" t="s">
        <v>311</v>
      </c>
      <c r="D603" s="190" t="s">
        <v>474</v>
      </c>
      <c r="E603" s="190">
        <v>0</v>
      </c>
      <c r="F603" s="190">
        <v>0</v>
      </c>
      <c r="G603" s="190">
        <v>0</v>
      </c>
      <c r="H603" s="190">
        <v>0</v>
      </c>
      <c r="I603" s="190">
        <v>0</v>
      </c>
      <c r="J603" s="190">
        <v>1</v>
      </c>
      <c r="K603" s="190">
        <v>0</v>
      </c>
      <c r="L603" s="190">
        <v>1</v>
      </c>
      <c r="M603" s="272">
        <f t="shared" si="27"/>
        <v>0</v>
      </c>
    </row>
    <row r="604" spans="1:13" x14ac:dyDescent="0.3">
      <c r="A604" s="240" t="str">
        <f t="shared" si="28"/>
        <v>19VO01</v>
      </c>
      <c r="B604" s="240">
        <f t="shared" si="29"/>
        <v>1</v>
      </c>
      <c r="C604" s="190" t="s">
        <v>115</v>
      </c>
      <c r="D604" s="190" t="s">
        <v>396</v>
      </c>
      <c r="E604" s="190">
        <v>4</v>
      </c>
      <c r="F604" s="190">
        <v>1</v>
      </c>
      <c r="G604" s="190">
        <v>0</v>
      </c>
      <c r="H604" s="190">
        <v>5</v>
      </c>
      <c r="I604" s="190">
        <v>0</v>
      </c>
      <c r="J604" s="190">
        <v>0</v>
      </c>
      <c r="K604" s="190">
        <v>0</v>
      </c>
      <c r="L604" s="190">
        <v>0</v>
      </c>
      <c r="M604" s="272">
        <f t="shared" si="27"/>
        <v>1</v>
      </c>
    </row>
    <row r="605" spans="1:13" x14ac:dyDescent="0.3">
      <c r="A605" s="240" t="str">
        <f t="shared" si="28"/>
        <v>19VO02</v>
      </c>
      <c r="B605" s="240">
        <f t="shared" si="29"/>
        <v>2</v>
      </c>
      <c r="C605" s="190" t="s">
        <v>115</v>
      </c>
      <c r="D605" s="190" t="s">
        <v>402</v>
      </c>
      <c r="E605" s="190">
        <v>4</v>
      </c>
      <c r="F605" s="190">
        <v>0</v>
      </c>
      <c r="G605" s="190">
        <v>0</v>
      </c>
      <c r="H605" s="190">
        <v>4</v>
      </c>
      <c r="I605" s="190">
        <v>0</v>
      </c>
      <c r="J605" s="190">
        <v>0</v>
      </c>
      <c r="K605" s="190">
        <v>0</v>
      </c>
      <c r="L605" s="190">
        <v>0</v>
      </c>
      <c r="M605" s="272">
        <f t="shared" si="27"/>
        <v>1</v>
      </c>
    </row>
    <row r="606" spans="1:13" x14ac:dyDescent="0.3">
      <c r="A606" s="240" t="str">
        <f t="shared" si="28"/>
        <v>19VO03</v>
      </c>
      <c r="B606" s="240">
        <f t="shared" si="29"/>
        <v>3</v>
      </c>
      <c r="C606" s="190" t="s">
        <v>115</v>
      </c>
      <c r="D606" s="190" t="s">
        <v>412</v>
      </c>
      <c r="E606" s="190">
        <v>1</v>
      </c>
      <c r="F606" s="190">
        <v>3</v>
      </c>
      <c r="G606" s="190">
        <v>0</v>
      </c>
      <c r="H606" s="190">
        <v>4</v>
      </c>
      <c r="I606" s="190">
        <v>0</v>
      </c>
      <c r="J606" s="190">
        <v>0</v>
      </c>
      <c r="K606" s="190">
        <v>0</v>
      </c>
      <c r="L606" s="190">
        <v>0</v>
      </c>
      <c r="M606" s="272">
        <f t="shared" si="27"/>
        <v>1</v>
      </c>
    </row>
    <row r="607" spans="1:13" x14ac:dyDescent="0.3">
      <c r="A607" s="240" t="str">
        <f t="shared" si="28"/>
        <v>19VO04</v>
      </c>
      <c r="B607" s="240">
        <f t="shared" si="29"/>
        <v>4</v>
      </c>
      <c r="C607" s="190" t="s">
        <v>115</v>
      </c>
      <c r="D607" s="190" t="s">
        <v>413</v>
      </c>
      <c r="E607" s="190">
        <v>1</v>
      </c>
      <c r="F607" s="190">
        <v>0</v>
      </c>
      <c r="G607" s="190">
        <v>0</v>
      </c>
      <c r="H607" s="190">
        <v>1</v>
      </c>
      <c r="I607" s="190">
        <v>0</v>
      </c>
      <c r="J607" s="190">
        <v>1</v>
      </c>
      <c r="K607" s="190">
        <v>1</v>
      </c>
      <c r="L607" s="190">
        <v>2</v>
      </c>
      <c r="M607" s="272">
        <f t="shared" si="27"/>
        <v>0</v>
      </c>
    </row>
    <row r="608" spans="1:13" x14ac:dyDescent="0.3">
      <c r="A608" s="240" t="str">
        <f t="shared" si="28"/>
        <v>19WF01</v>
      </c>
      <c r="B608" s="240">
        <f t="shared" si="29"/>
        <v>1</v>
      </c>
      <c r="C608" s="190" t="s">
        <v>1169</v>
      </c>
      <c r="D608" s="190" t="s">
        <v>396</v>
      </c>
      <c r="E608" s="190">
        <v>5</v>
      </c>
      <c r="F608" s="190">
        <v>0</v>
      </c>
      <c r="G608" s="190">
        <v>0</v>
      </c>
      <c r="H608" s="190">
        <v>5</v>
      </c>
      <c r="I608" s="190">
        <v>1</v>
      </c>
      <c r="J608" s="190">
        <v>0</v>
      </c>
      <c r="K608" s="190">
        <v>0</v>
      </c>
      <c r="L608" s="190">
        <v>1</v>
      </c>
      <c r="M608" s="272">
        <f t="shared" si="27"/>
        <v>1</v>
      </c>
    </row>
    <row r="609" spans="1:13" x14ac:dyDescent="0.3">
      <c r="A609" s="240" t="str">
        <f t="shared" si="28"/>
        <v>19WF02</v>
      </c>
      <c r="B609" s="240">
        <f t="shared" si="29"/>
        <v>2</v>
      </c>
      <c r="C609" s="190" t="s">
        <v>1169</v>
      </c>
      <c r="D609" s="190" t="s">
        <v>402</v>
      </c>
      <c r="E609" s="190">
        <v>1</v>
      </c>
      <c r="F609" s="190">
        <v>0</v>
      </c>
      <c r="G609" s="190">
        <v>0</v>
      </c>
      <c r="H609" s="190">
        <v>1</v>
      </c>
      <c r="I609" s="190">
        <v>2</v>
      </c>
      <c r="J609" s="190">
        <v>0</v>
      </c>
      <c r="K609" s="190">
        <v>0</v>
      </c>
      <c r="L609" s="190">
        <v>2</v>
      </c>
      <c r="M609" s="272">
        <f t="shared" si="27"/>
        <v>0</v>
      </c>
    </row>
    <row r="610" spans="1:13" x14ac:dyDescent="0.3">
      <c r="A610" s="240" t="str">
        <f t="shared" si="28"/>
        <v>19WF03</v>
      </c>
      <c r="B610" s="240">
        <f t="shared" si="29"/>
        <v>3</v>
      </c>
      <c r="C610" s="190" t="s">
        <v>1169</v>
      </c>
      <c r="D610" s="190" t="s">
        <v>412</v>
      </c>
      <c r="E610" s="190">
        <v>1</v>
      </c>
      <c r="F610" s="190">
        <v>0</v>
      </c>
      <c r="G610" s="190">
        <v>0</v>
      </c>
      <c r="H610" s="190">
        <v>1</v>
      </c>
      <c r="I610" s="190">
        <v>1</v>
      </c>
      <c r="J610" s="190">
        <v>0</v>
      </c>
      <c r="K610" s="190">
        <v>0</v>
      </c>
      <c r="L610" s="190">
        <v>1</v>
      </c>
      <c r="M610" s="272">
        <f t="shared" si="27"/>
        <v>0</v>
      </c>
    </row>
    <row r="611" spans="1:13" x14ac:dyDescent="0.3">
      <c r="A611" s="240" t="str">
        <f t="shared" si="28"/>
        <v>19XZ01</v>
      </c>
      <c r="B611" s="240">
        <f t="shared" si="29"/>
        <v>1</v>
      </c>
      <c r="C611" s="190" t="s">
        <v>316</v>
      </c>
      <c r="D611" s="190" t="s">
        <v>474</v>
      </c>
      <c r="E611" s="190">
        <v>4</v>
      </c>
      <c r="F611" s="190">
        <v>0</v>
      </c>
      <c r="G611" s="190">
        <v>0</v>
      </c>
      <c r="H611" s="190">
        <v>4</v>
      </c>
      <c r="I611" s="190">
        <v>4</v>
      </c>
      <c r="J611" s="190">
        <v>0</v>
      </c>
      <c r="K611" s="190">
        <v>2</v>
      </c>
      <c r="L611" s="190">
        <v>6</v>
      </c>
      <c r="M611" s="272">
        <f t="shared" si="27"/>
        <v>0</v>
      </c>
    </row>
    <row r="612" spans="1:13" x14ac:dyDescent="0.3">
      <c r="A612" s="240" t="str">
        <f t="shared" si="28"/>
        <v>20BG01</v>
      </c>
      <c r="B612" s="240">
        <f t="shared" si="29"/>
        <v>1</v>
      </c>
      <c r="C612" s="190" t="s">
        <v>117</v>
      </c>
      <c r="D612" s="190" t="s">
        <v>412</v>
      </c>
      <c r="E612" s="190">
        <v>0</v>
      </c>
      <c r="F612" s="190">
        <v>0</v>
      </c>
      <c r="G612" s="190">
        <v>0</v>
      </c>
      <c r="H612" s="190">
        <v>0</v>
      </c>
      <c r="I612" s="190">
        <v>3</v>
      </c>
      <c r="J612" s="190">
        <v>0</v>
      </c>
      <c r="K612" s="190">
        <v>0</v>
      </c>
      <c r="L612" s="190">
        <v>3</v>
      </c>
      <c r="M612" s="272">
        <f t="shared" si="27"/>
        <v>0</v>
      </c>
    </row>
    <row r="613" spans="1:13" x14ac:dyDescent="0.3">
      <c r="A613" s="240" t="str">
        <f t="shared" si="28"/>
        <v>20IF01</v>
      </c>
      <c r="B613" s="240">
        <f t="shared" si="29"/>
        <v>1</v>
      </c>
      <c r="C613" s="190" t="s">
        <v>392</v>
      </c>
      <c r="D613" s="190" t="s">
        <v>409</v>
      </c>
      <c r="E613" s="190">
        <v>0</v>
      </c>
      <c r="F613" s="190">
        <v>0</v>
      </c>
      <c r="G613" s="190">
        <v>0</v>
      </c>
      <c r="H613" s="190">
        <v>0</v>
      </c>
      <c r="I613" s="190">
        <v>1</v>
      </c>
      <c r="J613" s="190">
        <v>0</v>
      </c>
      <c r="K613" s="190">
        <v>0</v>
      </c>
      <c r="L613" s="190">
        <v>1</v>
      </c>
      <c r="M613" s="272">
        <f t="shared" si="27"/>
        <v>0</v>
      </c>
    </row>
    <row r="614" spans="1:13" x14ac:dyDescent="0.3">
      <c r="A614" s="240" t="str">
        <f t="shared" si="28"/>
        <v>20IF02</v>
      </c>
      <c r="B614" s="240">
        <f t="shared" si="29"/>
        <v>2</v>
      </c>
      <c r="C614" s="190" t="s">
        <v>392</v>
      </c>
      <c r="D614" s="190" t="s">
        <v>485</v>
      </c>
      <c r="E614" s="190">
        <v>0</v>
      </c>
      <c r="F614" s="190">
        <v>0</v>
      </c>
      <c r="G614" s="190">
        <v>0</v>
      </c>
      <c r="H614" s="190">
        <v>0</v>
      </c>
      <c r="I614" s="190">
        <v>0</v>
      </c>
      <c r="J614" s="190">
        <v>0</v>
      </c>
      <c r="K614" s="190">
        <v>0</v>
      </c>
      <c r="L614" s="190">
        <v>0</v>
      </c>
      <c r="M614" s="272">
        <f t="shared" si="27"/>
        <v>0</v>
      </c>
    </row>
    <row r="615" spans="1:13" x14ac:dyDescent="0.3">
      <c r="A615" s="240" t="str">
        <f t="shared" si="28"/>
        <v>20IF03</v>
      </c>
      <c r="B615" s="240">
        <f t="shared" si="29"/>
        <v>3</v>
      </c>
      <c r="C615" s="273" t="s">
        <v>392</v>
      </c>
      <c r="D615" s="273" t="s">
        <v>509</v>
      </c>
      <c r="E615" s="273">
        <v>1</v>
      </c>
      <c r="F615" s="273">
        <v>0</v>
      </c>
      <c r="G615" s="273">
        <v>0</v>
      </c>
      <c r="H615" s="273">
        <v>1</v>
      </c>
      <c r="I615" s="273">
        <v>0</v>
      </c>
      <c r="J615" s="273">
        <v>0</v>
      </c>
      <c r="K615" s="273">
        <v>0</v>
      </c>
      <c r="L615" s="273">
        <v>0</v>
      </c>
      <c r="M615" s="272">
        <f t="shared" si="27"/>
        <v>1</v>
      </c>
    </row>
    <row r="616" spans="1:13" x14ac:dyDescent="0.3">
      <c r="A616" s="240" t="str">
        <f t="shared" si="28"/>
        <v>20JG01</v>
      </c>
      <c r="B616" s="240">
        <f t="shared" si="29"/>
        <v>1</v>
      </c>
      <c r="C616" s="190" t="s">
        <v>323</v>
      </c>
      <c r="D616" s="190" t="s">
        <v>479</v>
      </c>
      <c r="E616" s="190">
        <v>2</v>
      </c>
      <c r="F616" s="190">
        <v>0</v>
      </c>
      <c r="G616" s="190">
        <v>1</v>
      </c>
      <c r="H616" s="190">
        <v>3</v>
      </c>
      <c r="I616" s="190">
        <v>1</v>
      </c>
      <c r="J616" s="190">
        <v>0</v>
      </c>
      <c r="K616" s="190">
        <v>0</v>
      </c>
      <c r="L616" s="190">
        <v>1</v>
      </c>
      <c r="M616" s="272">
        <f t="shared" si="27"/>
        <v>1</v>
      </c>
    </row>
    <row r="617" spans="1:13" x14ac:dyDescent="0.3">
      <c r="A617" s="240" t="str">
        <f t="shared" si="28"/>
        <v>20JG02</v>
      </c>
      <c r="B617" s="240">
        <f t="shared" si="29"/>
        <v>2</v>
      </c>
      <c r="C617" s="190" t="s">
        <v>323</v>
      </c>
      <c r="D617" s="190" t="s">
        <v>496</v>
      </c>
      <c r="E617" s="190">
        <v>0</v>
      </c>
      <c r="F617" s="190">
        <v>0</v>
      </c>
      <c r="G617" s="190">
        <v>0</v>
      </c>
      <c r="H617" s="190">
        <v>0</v>
      </c>
      <c r="I617" s="190">
        <v>0</v>
      </c>
      <c r="J617" s="190">
        <v>0</v>
      </c>
      <c r="K617" s="190">
        <v>0</v>
      </c>
      <c r="L617" s="190">
        <v>0</v>
      </c>
      <c r="M617" s="272">
        <f t="shared" si="27"/>
        <v>0</v>
      </c>
    </row>
    <row r="618" spans="1:13" x14ac:dyDescent="0.3">
      <c r="A618" s="240" t="str">
        <f t="shared" si="28"/>
        <v>20JM01</v>
      </c>
      <c r="B618" s="240">
        <f t="shared" si="29"/>
        <v>1</v>
      </c>
      <c r="C618" s="190" t="s">
        <v>324</v>
      </c>
      <c r="D618" s="190" t="s">
        <v>479</v>
      </c>
      <c r="E618" s="190">
        <v>1</v>
      </c>
      <c r="F618" s="190">
        <v>0</v>
      </c>
      <c r="G618" s="190">
        <v>0</v>
      </c>
      <c r="H618" s="190">
        <v>1</v>
      </c>
      <c r="I618" s="190">
        <v>0</v>
      </c>
      <c r="J618" s="190">
        <v>1</v>
      </c>
      <c r="K618" s="190">
        <v>0</v>
      </c>
      <c r="L618" s="190">
        <v>1</v>
      </c>
      <c r="M618" s="272">
        <f t="shared" si="27"/>
        <v>0</v>
      </c>
    </row>
    <row r="619" spans="1:13" x14ac:dyDescent="0.3">
      <c r="A619" s="240" t="str">
        <f t="shared" si="28"/>
        <v>20JM02</v>
      </c>
      <c r="B619" s="240">
        <f t="shared" si="29"/>
        <v>2</v>
      </c>
      <c r="C619" s="190" t="s">
        <v>324</v>
      </c>
      <c r="D619" s="190" t="s">
        <v>481</v>
      </c>
      <c r="E619" s="190">
        <v>1</v>
      </c>
      <c r="F619" s="190">
        <v>0</v>
      </c>
      <c r="G619" s="190">
        <v>0</v>
      </c>
      <c r="H619" s="190">
        <v>1</v>
      </c>
      <c r="I619" s="190">
        <v>0</v>
      </c>
      <c r="J619" s="190">
        <v>0</v>
      </c>
      <c r="K619" s="190">
        <v>0</v>
      </c>
      <c r="L619" s="190">
        <v>0</v>
      </c>
      <c r="M619" s="272">
        <f t="shared" si="27"/>
        <v>1</v>
      </c>
    </row>
    <row r="620" spans="1:13" x14ac:dyDescent="0.3">
      <c r="A620" s="240" t="str">
        <f t="shared" si="28"/>
        <v>20JM03</v>
      </c>
      <c r="B620" s="240">
        <f t="shared" si="29"/>
        <v>3</v>
      </c>
      <c r="C620" s="190" t="s">
        <v>324</v>
      </c>
      <c r="D620" s="190" t="s">
        <v>496</v>
      </c>
      <c r="E620" s="190">
        <v>0</v>
      </c>
      <c r="F620" s="190">
        <v>0</v>
      </c>
      <c r="G620" s="190">
        <v>0</v>
      </c>
      <c r="H620" s="190">
        <v>0</v>
      </c>
      <c r="I620" s="190">
        <v>0</v>
      </c>
      <c r="J620" s="190">
        <v>0</v>
      </c>
      <c r="K620" s="190">
        <v>0</v>
      </c>
      <c r="L620" s="190">
        <v>0</v>
      </c>
      <c r="M620" s="272">
        <f t="shared" si="27"/>
        <v>0</v>
      </c>
    </row>
    <row r="621" spans="1:13" x14ac:dyDescent="0.3">
      <c r="A621" s="240" t="str">
        <f t="shared" si="28"/>
        <v>20RI01</v>
      </c>
      <c r="B621" s="240">
        <f t="shared" si="29"/>
        <v>1</v>
      </c>
      <c r="C621" s="190" t="s">
        <v>296</v>
      </c>
      <c r="D621" s="190" t="s">
        <v>483</v>
      </c>
      <c r="E621" s="190">
        <v>0</v>
      </c>
      <c r="F621" s="190">
        <v>0</v>
      </c>
      <c r="G621" s="190">
        <v>0</v>
      </c>
      <c r="H621" s="190">
        <v>0</v>
      </c>
      <c r="I621" s="190">
        <v>1</v>
      </c>
      <c r="J621" s="190">
        <v>0</v>
      </c>
      <c r="K621" s="190">
        <v>0</v>
      </c>
      <c r="L621" s="190">
        <v>1</v>
      </c>
      <c r="M621" s="272">
        <f t="shared" si="27"/>
        <v>0</v>
      </c>
    </row>
    <row r="622" spans="1:13" x14ac:dyDescent="0.3">
      <c r="A622" s="240" t="str">
        <f t="shared" si="28"/>
        <v>20RJ01</v>
      </c>
      <c r="B622" s="240">
        <f t="shared" si="29"/>
        <v>1</v>
      </c>
      <c r="C622" s="190" t="s">
        <v>297</v>
      </c>
      <c r="D622" s="190" t="s">
        <v>480</v>
      </c>
      <c r="E622" s="190">
        <v>1</v>
      </c>
      <c r="F622" s="190">
        <v>0</v>
      </c>
      <c r="G622" s="190">
        <v>0</v>
      </c>
      <c r="H622" s="190">
        <v>1</v>
      </c>
      <c r="I622" s="190">
        <v>0</v>
      </c>
      <c r="J622" s="190">
        <v>0</v>
      </c>
      <c r="K622" s="190">
        <v>0</v>
      </c>
      <c r="L622" s="190">
        <v>0</v>
      </c>
      <c r="M622" s="272">
        <f t="shared" si="27"/>
        <v>1</v>
      </c>
    </row>
    <row r="623" spans="1:13" x14ac:dyDescent="0.3">
      <c r="A623" s="240" t="str">
        <f t="shared" si="28"/>
        <v>20RJ02</v>
      </c>
      <c r="B623" s="240">
        <f t="shared" si="29"/>
        <v>2</v>
      </c>
      <c r="C623" s="190" t="s">
        <v>297</v>
      </c>
      <c r="D623" s="190" t="s">
        <v>483</v>
      </c>
      <c r="E623" s="190">
        <v>2</v>
      </c>
      <c r="F623" s="190">
        <v>0</v>
      </c>
      <c r="G623" s="190">
        <v>1</v>
      </c>
      <c r="H623" s="190">
        <v>3</v>
      </c>
      <c r="I623" s="190">
        <v>6</v>
      </c>
      <c r="J623" s="190">
        <v>0</v>
      </c>
      <c r="K623" s="190">
        <v>1</v>
      </c>
      <c r="L623" s="190">
        <v>7</v>
      </c>
      <c r="M623" s="272">
        <f t="shared" si="27"/>
        <v>0</v>
      </c>
    </row>
    <row r="624" spans="1:13" x14ac:dyDescent="0.3">
      <c r="A624" s="240" t="str">
        <f t="shared" si="28"/>
        <v>20RT01</v>
      </c>
      <c r="B624" s="240">
        <f t="shared" si="29"/>
        <v>1</v>
      </c>
      <c r="C624" s="190" t="s">
        <v>299</v>
      </c>
      <c r="D624" s="190" t="s">
        <v>483</v>
      </c>
      <c r="E624" s="190">
        <v>2</v>
      </c>
      <c r="F624" s="190">
        <v>0</v>
      </c>
      <c r="G624" s="190">
        <v>0</v>
      </c>
      <c r="H624" s="190">
        <v>2</v>
      </c>
      <c r="I624" s="190">
        <v>3</v>
      </c>
      <c r="J624" s="190">
        <v>0</v>
      </c>
      <c r="K624" s="190">
        <v>0</v>
      </c>
      <c r="L624" s="190">
        <v>3</v>
      </c>
      <c r="M624" s="272">
        <f t="shared" si="27"/>
        <v>0</v>
      </c>
    </row>
    <row r="625" spans="1:13" x14ac:dyDescent="0.3">
      <c r="A625" s="240" t="str">
        <f t="shared" si="28"/>
        <v>20RT02</v>
      </c>
      <c r="B625" s="240">
        <f t="shared" si="29"/>
        <v>2</v>
      </c>
      <c r="C625" s="190" t="s">
        <v>299</v>
      </c>
      <c r="D625" s="190" t="s">
        <v>487</v>
      </c>
      <c r="E625" s="190">
        <v>1</v>
      </c>
      <c r="F625" s="190">
        <v>0</v>
      </c>
      <c r="G625" s="190">
        <v>0</v>
      </c>
      <c r="H625" s="190">
        <v>1</v>
      </c>
      <c r="I625" s="190">
        <v>0</v>
      </c>
      <c r="J625" s="190">
        <v>0</v>
      </c>
      <c r="K625" s="190">
        <v>0</v>
      </c>
      <c r="L625" s="190">
        <v>0</v>
      </c>
      <c r="M625" s="272">
        <f t="shared" si="27"/>
        <v>1</v>
      </c>
    </row>
    <row r="626" spans="1:13" x14ac:dyDescent="0.3">
      <c r="A626" s="240" t="str">
        <f t="shared" si="28"/>
        <v>20RT03</v>
      </c>
      <c r="B626" s="240">
        <f t="shared" si="29"/>
        <v>3</v>
      </c>
      <c r="C626" s="190" t="s">
        <v>299</v>
      </c>
      <c r="D626" s="190" t="s">
        <v>1590</v>
      </c>
      <c r="E626" s="190">
        <v>0</v>
      </c>
      <c r="F626" s="190">
        <v>0</v>
      </c>
      <c r="G626" s="190">
        <v>0</v>
      </c>
      <c r="H626" s="190">
        <v>0</v>
      </c>
      <c r="I626" s="190">
        <v>1</v>
      </c>
      <c r="J626" s="190">
        <v>0</v>
      </c>
      <c r="K626" s="190">
        <v>0</v>
      </c>
      <c r="L626" s="190">
        <v>1</v>
      </c>
      <c r="M626" s="272">
        <f t="shared" si="27"/>
        <v>0</v>
      </c>
    </row>
    <row r="627" spans="1:13" x14ac:dyDescent="0.3">
      <c r="A627" s="240" t="str">
        <f t="shared" si="28"/>
        <v>20RX01</v>
      </c>
      <c r="B627" s="240">
        <f t="shared" si="29"/>
        <v>1</v>
      </c>
      <c r="C627" s="190" t="s">
        <v>285</v>
      </c>
      <c r="D627" s="190" t="s">
        <v>483</v>
      </c>
      <c r="E627" s="190">
        <v>0</v>
      </c>
      <c r="F627" s="190">
        <v>1</v>
      </c>
      <c r="G627" s="190">
        <v>0</v>
      </c>
      <c r="H627" s="190">
        <v>1</v>
      </c>
      <c r="I627" s="190">
        <v>0</v>
      </c>
      <c r="J627" s="190">
        <v>0</v>
      </c>
      <c r="K627" s="190">
        <v>1</v>
      </c>
      <c r="L627" s="190">
        <v>1</v>
      </c>
      <c r="M627" s="272">
        <f t="shared" si="27"/>
        <v>0</v>
      </c>
    </row>
    <row r="628" spans="1:13" x14ac:dyDescent="0.3">
      <c r="A628" s="240" t="str">
        <f t="shared" si="28"/>
        <v>20RX02</v>
      </c>
      <c r="B628" s="240">
        <f t="shared" si="29"/>
        <v>2</v>
      </c>
      <c r="C628" s="190" t="s">
        <v>285</v>
      </c>
      <c r="D628" s="190" t="s">
        <v>486</v>
      </c>
      <c r="E628" s="190">
        <v>0</v>
      </c>
      <c r="F628" s="190">
        <v>1</v>
      </c>
      <c r="G628" s="190">
        <v>0</v>
      </c>
      <c r="H628" s="190">
        <v>1</v>
      </c>
      <c r="I628" s="190">
        <v>0</v>
      </c>
      <c r="J628" s="190">
        <v>0</v>
      </c>
      <c r="K628" s="190">
        <v>0</v>
      </c>
      <c r="L628" s="190">
        <v>0</v>
      </c>
      <c r="M628" s="272">
        <f t="shared" si="27"/>
        <v>1</v>
      </c>
    </row>
    <row r="629" spans="1:13" x14ac:dyDescent="0.3">
      <c r="A629" s="240" t="str">
        <f t="shared" si="28"/>
        <v>20VT01</v>
      </c>
      <c r="B629" s="240">
        <f t="shared" si="29"/>
        <v>1</v>
      </c>
      <c r="C629" s="190" t="s">
        <v>286</v>
      </c>
      <c r="D629" s="190" t="s">
        <v>474</v>
      </c>
      <c r="E629" s="190">
        <v>0</v>
      </c>
      <c r="F629" s="190">
        <v>0</v>
      </c>
      <c r="G629" s="190">
        <v>0</v>
      </c>
      <c r="H629" s="190">
        <v>0</v>
      </c>
      <c r="I629" s="190">
        <v>1</v>
      </c>
      <c r="J629" s="190">
        <v>0</v>
      </c>
      <c r="K629" s="190">
        <v>0</v>
      </c>
      <c r="L629" s="190">
        <v>1</v>
      </c>
      <c r="M629" s="272">
        <f t="shared" si="27"/>
        <v>0</v>
      </c>
    </row>
    <row r="630" spans="1:13" x14ac:dyDescent="0.3">
      <c r="A630" s="240" t="str">
        <f t="shared" si="28"/>
        <v>20VT02</v>
      </c>
      <c r="B630" s="240">
        <f t="shared" si="29"/>
        <v>2</v>
      </c>
      <c r="C630" s="190" t="s">
        <v>286</v>
      </c>
      <c r="D630" s="190" t="s">
        <v>476</v>
      </c>
      <c r="E630" s="190">
        <v>0</v>
      </c>
      <c r="F630" s="190">
        <v>0</v>
      </c>
      <c r="G630" s="190">
        <v>0</v>
      </c>
      <c r="H630" s="190">
        <v>0</v>
      </c>
      <c r="I630" s="190">
        <v>1</v>
      </c>
      <c r="J630" s="190">
        <v>0</v>
      </c>
      <c r="K630" s="190">
        <v>0</v>
      </c>
      <c r="L630" s="190">
        <v>1</v>
      </c>
      <c r="M630" s="272">
        <f t="shared" si="27"/>
        <v>0</v>
      </c>
    </row>
    <row r="631" spans="1:13" x14ac:dyDescent="0.3">
      <c r="A631" s="240" t="str">
        <f t="shared" si="28"/>
        <v>20VT03</v>
      </c>
      <c r="B631" s="240">
        <f t="shared" si="29"/>
        <v>3</v>
      </c>
      <c r="C631" s="190" t="s">
        <v>286</v>
      </c>
      <c r="D631" s="190" t="s">
        <v>483</v>
      </c>
      <c r="E631" s="190">
        <v>21</v>
      </c>
      <c r="F631" s="190">
        <v>0</v>
      </c>
      <c r="G631" s="190">
        <v>0</v>
      </c>
      <c r="H631" s="190">
        <v>21</v>
      </c>
      <c r="I631" s="190">
        <v>7</v>
      </c>
      <c r="J631" s="190">
        <v>0</v>
      </c>
      <c r="K631" s="190">
        <v>0</v>
      </c>
      <c r="L631" s="190">
        <v>7</v>
      </c>
      <c r="M631" s="272">
        <f t="shared" si="27"/>
        <v>1</v>
      </c>
    </row>
    <row r="632" spans="1:13" x14ac:dyDescent="0.3">
      <c r="A632" s="240" t="str">
        <f t="shared" si="28"/>
        <v>20VT04</v>
      </c>
      <c r="B632" s="240">
        <f t="shared" si="29"/>
        <v>4</v>
      </c>
      <c r="C632" s="190" t="s">
        <v>286</v>
      </c>
      <c r="D632" s="190" t="s">
        <v>486</v>
      </c>
      <c r="E632" s="190">
        <v>1</v>
      </c>
      <c r="F632" s="190">
        <v>0</v>
      </c>
      <c r="G632" s="190">
        <v>0</v>
      </c>
      <c r="H632" s="190">
        <v>1</v>
      </c>
      <c r="I632" s="190">
        <v>1</v>
      </c>
      <c r="J632" s="190">
        <v>0</v>
      </c>
      <c r="K632" s="190">
        <v>0</v>
      </c>
      <c r="L632" s="190">
        <v>1</v>
      </c>
      <c r="M632" s="272">
        <f t="shared" si="27"/>
        <v>0</v>
      </c>
    </row>
    <row r="633" spans="1:13" x14ac:dyDescent="0.3">
      <c r="A633" s="240" t="str">
        <f t="shared" si="28"/>
        <v>20VT05</v>
      </c>
      <c r="B633" s="240">
        <f t="shared" si="29"/>
        <v>5</v>
      </c>
      <c r="C633" s="190" t="s">
        <v>286</v>
      </c>
      <c r="D633" s="190" t="s">
        <v>1590</v>
      </c>
      <c r="E633" s="190">
        <v>0</v>
      </c>
      <c r="F633" s="190">
        <v>0</v>
      </c>
      <c r="G633" s="190">
        <v>0</v>
      </c>
      <c r="H633" s="190">
        <v>0</v>
      </c>
      <c r="I633" s="190">
        <v>1</v>
      </c>
      <c r="J633" s="190">
        <v>0</v>
      </c>
      <c r="K633" s="190">
        <v>0</v>
      </c>
      <c r="L633" s="190">
        <v>1</v>
      </c>
      <c r="M633" s="272">
        <f t="shared" si="27"/>
        <v>0</v>
      </c>
    </row>
    <row r="634" spans="1:13" x14ac:dyDescent="0.3">
      <c r="A634" s="240" t="str">
        <f t="shared" si="28"/>
        <v>20WU01</v>
      </c>
      <c r="B634" s="240">
        <f t="shared" si="29"/>
        <v>1</v>
      </c>
      <c r="C634" s="190" t="s">
        <v>261</v>
      </c>
      <c r="D634" s="190" t="s">
        <v>470</v>
      </c>
      <c r="E634" s="190">
        <v>0</v>
      </c>
      <c r="F634" s="190">
        <v>0</v>
      </c>
      <c r="G634" s="190">
        <v>0</v>
      </c>
      <c r="H634" s="190">
        <v>0</v>
      </c>
      <c r="I634" s="190">
        <v>0</v>
      </c>
      <c r="J634" s="190">
        <v>0</v>
      </c>
      <c r="K634" s="190">
        <v>1</v>
      </c>
      <c r="L634" s="190">
        <v>1</v>
      </c>
      <c r="M634" s="272">
        <f t="shared" si="27"/>
        <v>0</v>
      </c>
    </row>
    <row r="635" spans="1:13" x14ac:dyDescent="0.3">
      <c r="A635" s="240" t="str">
        <f t="shared" si="28"/>
        <v>20WU02</v>
      </c>
      <c r="B635" s="240">
        <f t="shared" si="29"/>
        <v>2</v>
      </c>
      <c r="C635" s="190" t="s">
        <v>261</v>
      </c>
      <c r="D635" s="190" t="s">
        <v>471</v>
      </c>
      <c r="E635" s="190">
        <v>0</v>
      </c>
      <c r="F635" s="190">
        <v>0</v>
      </c>
      <c r="G635" s="190">
        <v>1</v>
      </c>
      <c r="H635" s="190">
        <v>1</v>
      </c>
      <c r="I635" s="190">
        <v>0</v>
      </c>
      <c r="J635" s="190">
        <v>0</v>
      </c>
      <c r="K635" s="190">
        <v>0</v>
      </c>
      <c r="L635" s="190">
        <v>0</v>
      </c>
      <c r="M635" s="272">
        <f t="shared" si="27"/>
        <v>1</v>
      </c>
    </row>
    <row r="636" spans="1:13" x14ac:dyDescent="0.3">
      <c r="A636" s="240" t="str">
        <f t="shared" si="28"/>
        <v>20WW01</v>
      </c>
      <c r="B636" s="240">
        <f t="shared" si="29"/>
        <v>1</v>
      </c>
      <c r="C636" s="190" t="s">
        <v>253</v>
      </c>
      <c r="D636" s="190" t="s">
        <v>469</v>
      </c>
      <c r="E636" s="190">
        <v>1</v>
      </c>
      <c r="F636" s="190">
        <v>0</v>
      </c>
      <c r="G636" s="190">
        <v>0</v>
      </c>
      <c r="H636" s="190">
        <v>1</v>
      </c>
      <c r="I636" s="190">
        <v>0</v>
      </c>
      <c r="J636" s="190">
        <v>0</v>
      </c>
      <c r="K636" s="190">
        <v>0</v>
      </c>
      <c r="L636" s="190">
        <v>0</v>
      </c>
      <c r="M636" s="272">
        <f t="shared" si="27"/>
        <v>1</v>
      </c>
    </row>
    <row r="637" spans="1:13" x14ac:dyDescent="0.3">
      <c r="A637" s="240" t="str">
        <f t="shared" si="28"/>
        <v>20WW02</v>
      </c>
      <c r="B637" s="240">
        <f t="shared" si="29"/>
        <v>2</v>
      </c>
      <c r="C637" s="190" t="s">
        <v>253</v>
      </c>
      <c r="D637" s="190" t="s">
        <v>470</v>
      </c>
      <c r="E637" s="190">
        <v>12</v>
      </c>
      <c r="F637" s="190">
        <v>0</v>
      </c>
      <c r="G637" s="190">
        <v>0</v>
      </c>
      <c r="H637" s="190">
        <v>12</v>
      </c>
      <c r="I637" s="190">
        <v>4</v>
      </c>
      <c r="J637" s="190">
        <v>1</v>
      </c>
      <c r="K637" s="190">
        <v>0</v>
      </c>
      <c r="L637" s="190">
        <v>5</v>
      </c>
      <c r="M637" s="272">
        <f t="shared" si="27"/>
        <v>1</v>
      </c>
    </row>
    <row r="638" spans="1:13" x14ac:dyDescent="0.3">
      <c r="A638" s="240" t="str">
        <f t="shared" si="28"/>
        <v>20WW03</v>
      </c>
      <c r="B638" s="240">
        <f t="shared" si="29"/>
        <v>3</v>
      </c>
      <c r="C638" s="190" t="s">
        <v>253</v>
      </c>
      <c r="D638" s="190" t="s">
        <v>471</v>
      </c>
      <c r="E638" s="190">
        <v>1</v>
      </c>
      <c r="F638" s="190">
        <v>0</v>
      </c>
      <c r="G638" s="190">
        <v>0</v>
      </c>
      <c r="H638" s="190">
        <v>1</v>
      </c>
      <c r="I638" s="190">
        <v>0</v>
      </c>
      <c r="J638" s="190">
        <v>0</v>
      </c>
      <c r="K638" s="190">
        <v>0</v>
      </c>
      <c r="L638" s="190">
        <v>0</v>
      </c>
      <c r="M638" s="272">
        <f t="shared" si="27"/>
        <v>1</v>
      </c>
    </row>
    <row r="639" spans="1:13" x14ac:dyDescent="0.3">
      <c r="A639" s="240" t="str">
        <f t="shared" si="28"/>
        <v>21EJ01</v>
      </c>
      <c r="B639" s="240">
        <f t="shared" si="29"/>
        <v>1</v>
      </c>
      <c r="C639" s="190" t="s">
        <v>427</v>
      </c>
      <c r="D639" s="190" t="s">
        <v>466</v>
      </c>
      <c r="E639" s="190">
        <v>0</v>
      </c>
      <c r="F639" s="190">
        <v>0</v>
      </c>
      <c r="G639" s="190">
        <v>0</v>
      </c>
      <c r="H639" s="190">
        <v>0</v>
      </c>
      <c r="I639" s="190">
        <v>0</v>
      </c>
      <c r="J639" s="190">
        <v>0</v>
      </c>
      <c r="K639" s="190">
        <v>0</v>
      </c>
      <c r="L639" s="190">
        <v>0</v>
      </c>
      <c r="M639" s="272">
        <f t="shared" si="27"/>
        <v>0</v>
      </c>
    </row>
    <row r="640" spans="1:13" x14ac:dyDescent="0.3">
      <c r="A640" s="240" t="str">
        <f t="shared" si="28"/>
        <v>21EJ02</v>
      </c>
      <c r="B640" s="240">
        <f t="shared" si="29"/>
        <v>2</v>
      </c>
      <c r="C640" s="190" t="s">
        <v>427</v>
      </c>
      <c r="D640" s="190" t="s">
        <v>470</v>
      </c>
      <c r="E640" s="190">
        <v>7</v>
      </c>
      <c r="F640" s="190">
        <v>0</v>
      </c>
      <c r="G640" s="190">
        <v>0</v>
      </c>
      <c r="H640" s="190">
        <v>7</v>
      </c>
      <c r="I640" s="190">
        <v>4</v>
      </c>
      <c r="J640" s="190">
        <v>0</v>
      </c>
      <c r="K640" s="190">
        <v>0</v>
      </c>
      <c r="L640" s="190">
        <v>4</v>
      </c>
      <c r="M640" s="272">
        <f t="shared" si="27"/>
        <v>1</v>
      </c>
    </row>
    <row r="641" spans="1:13" x14ac:dyDescent="0.3">
      <c r="A641" s="240" t="str">
        <f t="shared" si="28"/>
        <v>21EJ03</v>
      </c>
      <c r="B641" s="240">
        <f t="shared" si="29"/>
        <v>3</v>
      </c>
      <c r="C641" s="190" t="s">
        <v>427</v>
      </c>
      <c r="D641" s="190" t="s">
        <v>471</v>
      </c>
      <c r="E641" s="190">
        <v>2</v>
      </c>
      <c r="F641" s="190">
        <v>0</v>
      </c>
      <c r="G641" s="190">
        <v>0</v>
      </c>
      <c r="H641" s="190">
        <v>2</v>
      </c>
      <c r="I641" s="190">
        <v>1</v>
      </c>
      <c r="J641" s="190">
        <v>0</v>
      </c>
      <c r="K641" s="190">
        <v>0</v>
      </c>
      <c r="L641" s="190">
        <v>1</v>
      </c>
      <c r="M641" s="272">
        <f t="shared" si="27"/>
        <v>1</v>
      </c>
    </row>
    <row r="642" spans="1:13" x14ac:dyDescent="0.3">
      <c r="A642" s="240" t="str">
        <f t="shared" si="28"/>
        <v>21EJ04</v>
      </c>
      <c r="B642" s="240">
        <f t="shared" si="29"/>
        <v>4</v>
      </c>
      <c r="C642" s="190" t="s">
        <v>427</v>
      </c>
      <c r="D642" s="190" t="s">
        <v>483</v>
      </c>
      <c r="E642" s="190">
        <v>1</v>
      </c>
      <c r="F642" s="190">
        <v>0</v>
      </c>
      <c r="G642" s="190">
        <v>0</v>
      </c>
      <c r="H642" s="190">
        <v>1</v>
      </c>
      <c r="I642" s="190">
        <v>0</v>
      </c>
      <c r="J642" s="190">
        <v>0</v>
      </c>
      <c r="K642" s="190">
        <v>0</v>
      </c>
      <c r="L642" s="190">
        <v>0</v>
      </c>
      <c r="M642" s="272">
        <f t="shared" si="27"/>
        <v>1</v>
      </c>
    </row>
    <row r="643" spans="1:13" x14ac:dyDescent="0.3">
      <c r="A643" s="240" t="str">
        <f t="shared" si="28"/>
        <v>21EJ05</v>
      </c>
      <c r="B643" s="240">
        <f t="shared" si="29"/>
        <v>5</v>
      </c>
      <c r="C643" s="190" t="s">
        <v>427</v>
      </c>
      <c r="D643" s="190" t="s">
        <v>486</v>
      </c>
      <c r="E643" s="190">
        <v>0</v>
      </c>
      <c r="F643" s="190">
        <v>0</v>
      </c>
      <c r="G643" s="190">
        <v>0</v>
      </c>
      <c r="H643" s="190">
        <v>0</v>
      </c>
      <c r="I643" s="190">
        <v>1</v>
      </c>
      <c r="J643" s="190">
        <v>0</v>
      </c>
      <c r="K643" s="190">
        <v>0</v>
      </c>
      <c r="L643" s="190">
        <v>1</v>
      </c>
      <c r="M643" s="272">
        <f t="shared" si="27"/>
        <v>0</v>
      </c>
    </row>
    <row r="644" spans="1:13" x14ac:dyDescent="0.3">
      <c r="A644" s="240" t="str">
        <f t="shared" si="28"/>
        <v>21EN01</v>
      </c>
      <c r="B644" s="240">
        <f t="shared" si="29"/>
        <v>1</v>
      </c>
      <c r="C644" s="190" t="s">
        <v>468</v>
      </c>
      <c r="D644" s="190" t="s">
        <v>470</v>
      </c>
      <c r="E644" s="190">
        <v>0</v>
      </c>
      <c r="F644" s="190">
        <v>0</v>
      </c>
      <c r="G644" s="190">
        <v>0</v>
      </c>
      <c r="H644" s="190">
        <v>0</v>
      </c>
      <c r="I644" s="190">
        <v>1</v>
      </c>
      <c r="J644" s="190">
        <v>0</v>
      </c>
      <c r="K644" s="190">
        <v>0</v>
      </c>
      <c r="L644" s="190">
        <v>1</v>
      </c>
      <c r="M644" s="272">
        <f t="shared" si="27"/>
        <v>0</v>
      </c>
    </row>
    <row r="645" spans="1:13" x14ac:dyDescent="0.3">
      <c r="A645" s="240" t="str">
        <f t="shared" si="28"/>
        <v>21GN01</v>
      </c>
      <c r="B645" s="240">
        <f t="shared" si="29"/>
        <v>1</v>
      </c>
      <c r="C645" s="190" t="s">
        <v>354</v>
      </c>
      <c r="D645" s="190" t="s">
        <v>449</v>
      </c>
      <c r="E645" s="190">
        <v>0</v>
      </c>
      <c r="F645" s="190">
        <v>0</v>
      </c>
      <c r="G645" s="190">
        <v>0</v>
      </c>
      <c r="H645" s="190">
        <v>0</v>
      </c>
      <c r="I645" s="190">
        <v>0</v>
      </c>
      <c r="J645" s="190">
        <v>0</v>
      </c>
      <c r="K645" s="190">
        <v>0</v>
      </c>
      <c r="L645" s="190">
        <v>0</v>
      </c>
      <c r="M645" s="272">
        <f t="shared" si="27"/>
        <v>0</v>
      </c>
    </row>
    <row r="646" spans="1:13" x14ac:dyDescent="0.3">
      <c r="A646" s="240" t="str">
        <f t="shared" si="28"/>
        <v>21GN02</v>
      </c>
      <c r="B646" s="240">
        <f t="shared" si="29"/>
        <v>2</v>
      </c>
      <c r="C646" s="190" t="s">
        <v>354</v>
      </c>
      <c r="D646" s="190" t="s">
        <v>497</v>
      </c>
      <c r="E646" s="190">
        <v>0</v>
      </c>
      <c r="F646" s="190">
        <v>0</v>
      </c>
      <c r="G646" s="190">
        <v>0</v>
      </c>
      <c r="H646" s="190">
        <v>0</v>
      </c>
      <c r="I646" s="190">
        <v>2</v>
      </c>
      <c r="J646" s="190">
        <v>0</v>
      </c>
      <c r="K646" s="190">
        <v>0</v>
      </c>
      <c r="L646" s="190">
        <v>2</v>
      </c>
      <c r="M646" s="272">
        <f t="shared" si="27"/>
        <v>0</v>
      </c>
    </row>
    <row r="647" spans="1:13" x14ac:dyDescent="0.3">
      <c r="A647" s="240" t="str">
        <f t="shared" si="28"/>
        <v>21GN03</v>
      </c>
      <c r="B647" s="240">
        <f t="shared" si="29"/>
        <v>3</v>
      </c>
      <c r="C647" s="190" t="s">
        <v>354</v>
      </c>
      <c r="D647" s="190" t="s">
        <v>498</v>
      </c>
      <c r="E647" s="190">
        <v>0</v>
      </c>
      <c r="F647" s="190">
        <v>0</v>
      </c>
      <c r="G647" s="190">
        <v>0</v>
      </c>
      <c r="H647" s="190">
        <v>0</v>
      </c>
      <c r="I647" s="190">
        <v>1</v>
      </c>
      <c r="J647" s="190">
        <v>0</v>
      </c>
      <c r="K647" s="190">
        <v>0</v>
      </c>
      <c r="L647" s="190">
        <v>1</v>
      </c>
      <c r="M647" s="272">
        <f t="shared" si="27"/>
        <v>0</v>
      </c>
    </row>
    <row r="648" spans="1:13" x14ac:dyDescent="0.3">
      <c r="A648" s="240" t="str">
        <f t="shared" si="28"/>
        <v>21GN04</v>
      </c>
      <c r="B648" s="240">
        <f t="shared" si="29"/>
        <v>4</v>
      </c>
      <c r="C648" s="190" t="s">
        <v>354</v>
      </c>
      <c r="D648" s="190" t="s">
        <v>501</v>
      </c>
      <c r="E648" s="190">
        <v>1</v>
      </c>
      <c r="F648" s="190">
        <v>0</v>
      </c>
      <c r="G648" s="190">
        <v>0</v>
      </c>
      <c r="H648" s="190">
        <v>1</v>
      </c>
      <c r="I648" s="190">
        <v>0</v>
      </c>
      <c r="J648" s="190">
        <v>0</v>
      </c>
      <c r="K648" s="190">
        <v>0</v>
      </c>
      <c r="L648" s="190">
        <v>0</v>
      </c>
      <c r="M648" s="272">
        <f t="shared" si="27"/>
        <v>1</v>
      </c>
    </row>
    <row r="649" spans="1:13" x14ac:dyDescent="0.3">
      <c r="A649" s="240" t="str">
        <f t="shared" si="28"/>
        <v>21RO01</v>
      </c>
      <c r="B649" s="240">
        <f t="shared" si="29"/>
        <v>1</v>
      </c>
      <c r="C649" s="190" t="s">
        <v>344</v>
      </c>
      <c r="D649" s="190" t="s">
        <v>492</v>
      </c>
      <c r="E649" s="190">
        <v>0</v>
      </c>
      <c r="F649" s="190">
        <v>0</v>
      </c>
      <c r="G649" s="190">
        <v>0</v>
      </c>
      <c r="H649" s="190">
        <v>0</v>
      </c>
      <c r="I649" s="190">
        <v>0</v>
      </c>
      <c r="J649" s="190">
        <v>0</v>
      </c>
      <c r="K649" s="190">
        <v>0</v>
      </c>
      <c r="L649" s="190">
        <v>0</v>
      </c>
      <c r="M649" s="272">
        <f t="shared" si="27"/>
        <v>0</v>
      </c>
    </row>
    <row r="650" spans="1:13" x14ac:dyDescent="0.3">
      <c r="A650" s="240" t="str">
        <f t="shared" si="28"/>
        <v>21RO02</v>
      </c>
      <c r="B650" s="240">
        <f t="shared" si="29"/>
        <v>2</v>
      </c>
      <c r="C650" s="190" t="s">
        <v>344</v>
      </c>
      <c r="D650" s="190" t="s">
        <v>494</v>
      </c>
      <c r="E650" s="190">
        <v>0</v>
      </c>
      <c r="F650" s="190">
        <v>0</v>
      </c>
      <c r="G650" s="190">
        <v>0</v>
      </c>
      <c r="H650" s="190">
        <v>0</v>
      </c>
      <c r="I650" s="190">
        <v>4</v>
      </c>
      <c r="J650" s="190">
        <v>0</v>
      </c>
      <c r="K650" s="190">
        <v>0</v>
      </c>
      <c r="L650" s="190">
        <v>4</v>
      </c>
      <c r="M650" s="272">
        <f t="shared" si="27"/>
        <v>0</v>
      </c>
    </row>
    <row r="651" spans="1:13" x14ac:dyDescent="0.3">
      <c r="A651" s="240" t="str">
        <f t="shared" si="28"/>
        <v>21SG01</v>
      </c>
      <c r="B651" s="240">
        <f t="shared" si="29"/>
        <v>1</v>
      </c>
      <c r="C651" s="190" t="s">
        <v>308</v>
      </c>
      <c r="D651" s="190" t="s">
        <v>507</v>
      </c>
      <c r="E651" s="190">
        <v>0</v>
      </c>
      <c r="F651" s="190">
        <v>0</v>
      </c>
      <c r="G651" s="190">
        <v>0</v>
      </c>
      <c r="H651" s="190">
        <v>0</v>
      </c>
      <c r="I651" s="190">
        <v>1</v>
      </c>
      <c r="J651" s="190">
        <v>0</v>
      </c>
      <c r="K651" s="190">
        <v>0</v>
      </c>
      <c r="L651" s="190">
        <v>1</v>
      </c>
      <c r="M651" s="272">
        <f t="shared" ref="M651:M714" si="30">IF(H651&gt;L651,1,0)</f>
        <v>0</v>
      </c>
    </row>
    <row r="652" spans="1:13" x14ac:dyDescent="0.3">
      <c r="A652" s="240" t="str">
        <f t="shared" ref="A652:A715" si="31">C652&amp;IF(B652&lt;10,"0","")&amp;B652</f>
        <v>21SG02</v>
      </c>
      <c r="B652" s="240">
        <f t="shared" ref="B652:B715" si="32">IF(C652=C651,B651+1,1)</f>
        <v>2</v>
      </c>
      <c r="C652" s="273" t="s">
        <v>308</v>
      </c>
      <c r="D652" s="273" t="s">
        <v>509</v>
      </c>
      <c r="E652" s="273">
        <v>1</v>
      </c>
      <c r="F652" s="273">
        <v>0</v>
      </c>
      <c r="G652" s="273">
        <v>0</v>
      </c>
      <c r="H652" s="273">
        <v>1</v>
      </c>
      <c r="I652" s="273">
        <v>3</v>
      </c>
      <c r="J652" s="273">
        <v>0</v>
      </c>
      <c r="K652" s="273">
        <v>0</v>
      </c>
      <c r="L652" s="273">
        <v>3</v>
      </c>
      <c r="M652" s="272">
        <f t="shared" si="30"/>
        <v>0</v>
      </c>
    </row>
    <row r="653" spans="1:13" x14ac:dyDescent="0.3">
      <c r="A653" s="240" t="str">
        <f t="shared" si="31"/>
        <v>22ML01</v>
      </c>
      <c r="B653" s="240">
        <f t="shared" si="32"/>
        <v>1</v>
      </c>
      <c r="C653" s="190" t="s">
        <v>186</v>
      </c>
      <c r="D653" s="190" t="s">
        <v>440</v>
      </c>
      <c r="E653" s="190">
        <v>0</v>
      </c>
      <c r="F653" s="190">
        <v>0</v>
      </c>
      <c r="G653" s="190">
        <v>0</v>
      </c>
      <c r="H653" s="190">
        <v>0</v>
      </c>
      <c r="I653" s="190">
        <v>1</v>
      </c>
      <c r="J653" s="190">
        <v>0</v>
      </c>
      <c r="K653" s="190">
        <v>0</v>
      </c>
      <c r="L653" s="190">
        <v>1</v>
      </c>
      <c r="M653" s="272">
        <f t="shared" si="30"/>
        <v>0</v>
      </c>
    </row>
    <row r="654" spans="1:13" x14ac:dyDescent="0.3">
      <c r="A654" s="240" t="str">
        <f t="shared" si="31"/>
        <v>22ML02</v>
      </c>
      <c r="B654" s="240">
        <f t="shared" si="32"/>
        <v>2</v>
      </c>
      <c r="C654" s="190" t="s">
        <v>186</v>
      </c>
      <c r="D654" s="190" t="s">
        <v>442</v>
      </c>
      <c r="E654" s="190">
        <v>0</v>
      </c>
      <c r="F654" s="190">
        <v>0</v>
      </c>
      <c r="G654" s="190">
        <v>0</v>
      </c>
      <c r="H654" s="190">
        <v>0</v>
      </c>
      <c r="I654" s="190">
        <v>1</v>
      </c>
      <c r="J654" s="190">
        <v>0</v>
      </c>
      <c r="K654" s="190">
        <v>0</v>
      </c>
      <c r="L654" s="190">
        <v>1</v>
      </c>
      <c r="M654" s="272">
        <f t="shared" si="30"/>
        <v>0</v>
      </c>
    </row>
    <row r="655" spans="1:13" x14ac:dyDescent="0.3">
      <c r="A655" s="240" t="str">
        <f t="shared" si="31"/>
        <v>22OB01</v>
      </c>
      <c r="B655" s="240">
        <f t="shared" si="32"/>
        <v>1</v>
      </c>
      <c r="C655" s="190" t="s">
        <v>448</v>
      </c>
      <c r="D655" s="190" t="s">
        <v>500</v>
      </c>
      <c r="E655" s="190">
        <v>2</v>
      </c>
      <c r="F655" s="190">
        <v>0</v>
      </c>
      <c r="G655" s="190">
        <v>0</v>
      </c>
      <c r="H655" s="190">
        <v>2</v>
      </c>
      <c r="I655" s="190">
        <v>0</v>
      </c>
      <c r="J655" s="190">
        <v>0</v>
      </c>
      <c r="K655" s="190">
        <v>0</v>
      </c>
      <c r="L655" s="190">
        <v>0</v>
      </c>
      <c r="M655" s="272">
        <f t="shared" si="30"/>
        <v>1</v>
      </c>
    </row>
    <row r="656" spans="1:13" x14ac:dyDescent="0.3">
      <c r="A656" s="240" t="str">
        <f t="shared" si="31"/>
        <v>22OB02</v>
      </c>
      <c r="B656" s="240">
        <f t="shared" si="32"/>
        <v>2</v>
      </c>
      <c r="C656" s="190" t="s">
        <v>448</v>
      </c>
      <c r="D656" s="190" t="s">
        <v>502</v>
      </c>
      <c r="E656" s="190">
        <v>2</v>
      </c>
      <c r="F656" s="190">
        <v>0</v>
      </c>
      <c r="G656" s="190">
        <v>0</v>
      </c>
      <c r="H656" s="190">
        <v>2</v>
      </c>
      <c r="I656" s="190">
        <v>4</v>
      </c>
      <c r="J656" s="190">
        <v>0</v>
      </c>
      <c r="K656" s="190">
        <v>0</v>
      </c>
      <c r="L656" s="190">
        <v>4</v>
      </c>
      <c r="M656" s="272">
        <f t="shared" si="30"/>
        <v>0</v>
      </c>
    </row>
    <row r="657" spans="1:13" x14ac:dyDescent="0.3">
      <c r="A657" s="240" t="str">
        <f t="shared" si="31"/>
        <v>22OB03</v>
      </c>
      <c r="B657" s="240">
        <f t="shared" si="32"/>
        <v>3</v>
      </c>
      <c r="C657" s="190" t="s">
        <v>448</v>
      </c>
      <c r="D657" s="190" t="s">
        <v>503</v>
      </c>
      <c r="E657" s="190">
        <v>5</v>
      </c>
      <c r="F657" s="190">
        <v>0</v>
      </c>
      <c r="G657" s="190">
        <v>0</v>
      </c>
      <c r="H657" s="190">
        <v>5</v>
      </c>
      <c r="I657" s="190">
        <v>7</v>
      </c>
      <c r="J657" s="190">
        <v>0</v>
      </c>
      <c r="K657" s="190">
        <v>0</v>
      </c>
      <c r="L657" s="190">
        <v>7</v>
      </c>
      <c r="M657" s="272">
        <f t="shared" si="30"/>
        <v>0</v>
      </c>
    </row>
    <row r="658" spans="1:13" x14ac:dyDescent="0.3">
      <c r="A658" s="240" t="str">
        <f t="shared" si="31"/>
        <v>22OB04</v>
      </c>
      <c r="B658" s="240">
        <f t="shared" si="32"/>
        <v>4</v>
      </c>
      <c r="C658" s="190" t="s">
        <v>448</v>
      </c>
      <c r="D658" s="190" t="s">
        <v>505</v>
      </c>
      <c r="E658" s="190">
        <v>0</v>
      </c>
      <c r="F658" s="190">
        <v>0</v>
      </c>
      <c r="G658" s="190">
        <v>0</v>
      </c>
      <c r="H658" s="190">
        <v>0</v>
      </c>
      <c r="I658" s="190">
        <v>1</v>
      </c>
      <c r="J658" s="190">
        <v>0</v>
      </c>
      <c r="K658" s="190">
        <v>0</v>
      </c>
      <c r="L658" s="190">
        <v>1</v>
      </c>
      <c r="M658" s="272">
        <f t="shared" si="30"/>
        <v>0</v>
      </c>
    </row>
    <row r="659" spans="1:13" x14ac:dyDescent="0.3">
      <c r="A659" s="240" t="str">
        <f t="shared" si="31"/>
        <v>22OB05</v>
      </c>
      <c r="B659" s="240">
        <f t="shared" si="32"/>
        <v>5</v>
      </c>
      <c r="C659" s="273" t="s">
        <v>448</v>
      </c>
      <c r="D659" s="273" t="s">
        <v>509</v>
      </c>
      <c r="E659" s="273">
        <v>0</v>
      </c>
      <c r="F659" s="273">
        <v>0</v>
      </c>
      <c r="G659" s="273">
        <v>0</v>
      </c>
      <c r="H659" s="273">
        <v>0</v>
      </c>
      <c r="I659" s="273">
        <v>1</v>
      </c>
      <c r="J659" s="273">
        <v>0</v>
      </c>
      <c r="K659" s="273">
        <v>0</v>
      </c>
      <c r="L659" s="273">
        <v>1</v>
      </c>
      <c r="M659" s="272">
        <f t="shared" si="30"/>
        <v>0</v>
      </c>
    </row>
    <row r="660" spans="1:13" x14ac:dyDescent="0.3">
      <c r="A660" s="240" t="str">
        <f t="shared" si="31"/>
        <v>22OG01</v>
      </c>
      <c r="B660" s="240">
        <f t="shared" si="32"/>
        <v>1</v>
      </c>
      <c r="C660" s="190" t="s">
        <v>446</v>
      </c>
      <c r="D660" s="190" t="s">
        <v>502</v>
      </c>
      <c r="E660" s="190">
        <v>5</v>
      </c>
      <c r="F660" s="190">
        <v>0</v>
      </c>
      <c r="G660" s="190">
        <v>0</v>
      </c>
      <c r="H660" s="190">
        <v>5</v>
      </c>
      <c r="I660" s="190">
        <v>2</v>
      </c>
      <c r="J660" s="190">
        <v>0</v>
      </c>
      <c r="K660" s="190">
        <v>0</v>
      </c>
      <c r="L660" s="190">
        <v>2</v>
      </c>
      <c r="M660" s="272">
        <f t="shared" si="30"/>
        <v>1</v>
      </c>
    </row>
    <row r="661" spans="1:13" x14ac:dyDescent="0.3">
      <c r="A661" s="240" t="str">
        <f t="shared" si="31"/>
        <v>22OG02</v>
      </c>
      <c r="B661" s="240">
        <f t="shared" si="32"/>
        <v>2</v>
      </c>
      <c r="C661" s="190" t="s">
        <v>446</v>
      </c>
      <c r="D661" s="190" t="s">
        <v>503</v>
      </c>
      <c r="E661" s="190">
        <v>2</v>
      </c>
      <c r="F661" s="190">
        <v>0</v>
      </c>
      <c r="G661" s="190">
        <v>0</v>
      </c>
      <c r="H661" s="190">
        <v>2</v>
      </c>
      <c r="I661" s="190">
        <v>0</v>
      </c>
      <c r="J661" s="190">
        <v>0</v>
      </c>
      <c r="K661" s="190">
        <v>0</v>
      </c>
      <c r="L661" s="190">
        <v>0</v>
      </c>
      <c r="M661" s="272">
        <f t="shared" si="30"/>
        <v>1</v>
      </c>
    </row>
    <row r="662" spans="1:13" x14ac:dyDescent="0.3">
      <c r="A662" s="240" t="str">
        <f t="shared" si="31"/>
        <v>23GH01</v>
      </c>
      <c r="B662" s="240">
        <f t="shared" si="32"/>
        <v>1</v>
      </c>
      <c r="C662" s="190" t="s">
        <v>436</v>
      </c>
      <c r="D662" s="190" t="s">
        <v>450</v>
      </c>
      <c r="E662" s="190">
        <v>0</v>
      </c>
      <c r="F662" s="190">
        <v>0</v>
      </c>
      <c r="G662" s="190">
        <v>0</v>
      </c>
      <c r="H662" s="190">
        <v>0</v>
      </c>
      <c r="I662" s="190">
        <v>0</v>
      </c>
      <c r="J662" s="190">
        <v>0</v>
      </c>
      <c r="K662" s="190">
        <v>0</v>
      </c>
      <c r="L662" s="190">
        <v>0</v>
      </c>
      <c r="M662" s="272">
        <f t="shared" si="30"/>
        <v>0</v>
      </c>
    </row>
    <row r="663" spans="1:13" x14ac:dyDescent="0.3">
      <c r="A663" s="240" t="str">
        <f t="shared" si="31"/>
        <v>23GH02</v>
      </c>
      <c r="B663" s="240">
        <f t="shared" si="32"/>
        <v>2</v>
      </c>
      <c r="C663" s="190" t="s">
        <v>436</v>
      </c>
      <c r="D663" s="190" t="s">
        <v>453</v>
      </c>
      <c r="E663" s="190">
        <v>0</v>
      </c>
      <c r="F663" s="190">
        <v>0</v>
      </c>
      <c r="G663" s="190">
        <v>0</v>
      </c>
      <c r="H663" s="190">
        <v>0</v>
      </c>
      <c r="I663" s="190">
        <v>0</v>
      </c>
      <c r="J663" s="190">
        <v>0</v>
      </c>
      <c r="K663" s="190">
        <v>0</v>
      </c>
      <c r="L663" s="190">
        <v>0</v>
      </c>
      <c r="M663" s="272">
        <f t="shared" si="30"/>
        <v>0</v>
      </c>
    </row>
    <row r="664" spans="1:13" x14ac:dyDescent="0.3">
      <c r="A664" s="240" t="str">
        <f t="shared" si="31"/>
        <v>23GH03</v>
      </c>
      <c r="B664" s="240">
        <f t="shared" si="32"/>
        <v>3</v>
      </c>
      <c r="C664" s="190" t="s">
        <v>436</v>
      </c>
      <c r="D664" s="190" t="s">
        <v>454</v>
      </c>
      <c r="E664" s="190">
        <v>2</v>
      </c>
      <c r="F664" s="190">
        <v>0</v>
      </c>
      <c r="G664" s="190">
        <v>0</v>
      </c>
      <c r="H664" s="190">
        <v>2</v>
      </c>
      <c r="I664" s="190">
        <v>1</v>
      </c>
      <c r="J664" s="190">
        <v>0</v>
      </c>
      <c r="K664" s="190">
        <v>0</v>
      </c>
      <c r="L664" s="190">
        <v>1</v>
      </c>
      <c r="M664" s="272">
        <f t="shared" si="30"/>
        <v>1</v>
      </c>
    </row>
    <row r="665" spans="1:13" x14ac:dyDescent="0.3">
      <c r="A665" s="240" t="str">
        <f t="shared" si="31"/>
        <v>23GH04</v>
      </c>
      <c r="B665" s="240">
        <f t="shared" si="32"/>
        <v>4</v>
      </c>
      <c r="C665" s="190" t="s">
        <v>436</v>
      </c>
      <c r="D665" s="190" t="s">
        <v>456</v>
      </c>
      <c r="E665" s="190">
        <v>2</v>
      </c>
      <c r="F665" s="190">
        <v>0</v>
      </c>
      <c r="G665" s="190">
        <v>0</v>
      </c>
      <c r="H665" s="190">
        <v>2</v>
      </c>
      <c r="I665" s="190">
        <v>2</v>
      </c>
      <c r="J665" s="190">
        <v>0</v>
      </c>
      <c r="K665" s="190">
        <v>0</v>
      </c>
      <c r="L665" s="190">
        <v>2</v>
      </c>
      <c r="M665" s="272">
        <f t="shared" si="30"/>
        <v>0</v>
      </c>
    </row>
    <row r="666" spans="1:13" x14ac:dyDescent="0.3">
      <c r="A666" s="240" t="str">
        <f t="shared" si="31"/>
        <v>23GH05</v>
      </c>
      <c r="B666" s="240">
        <f t="shared" si="32"/>
        <v>5</v>
      </c>
      <c r="C666" s="190" t="s">
        <v>436</v>
      </c>
      <c r="D666" s="190" t="s">
        <v>457</v>
      </c>
      <c r="E666" s="190">
        <v>0</v>
      </c>
      <c r="F666" s="190">
        <v>0</v>
      </c>
      <c r="G666" s="190">
        <v>1</v>
      </c>
      <c r="H666" s="190">
        <v>1</v>
      </c>
      <c r="I666" s="190">
        <v>0</v>
      </c>
      <c r="J666" s="190">
        <v>0</v>
      </c>
      <c r="K666" s="190">
        <v>1</v>
      </c>
      <c r="L666" s="190">
        <v>1</v>
      </c>
      <c r="M666" s="272">
        <f t="shared" si="30"/>
        <v>0</v>
      </c>
    </row>
    <row r="667" spans="1:13" x14ac:dyDescent="0.3">
      <c r="A667" s="240" t="str">
        <f t="shared" si="31"/>
        <v>23GH06</v>
      </c>
      <c r="B667" s="240">
        <f t="shared" si="32"/>
        <v>6</v>
      </c>
      <c r="C667" s="190" t="s">
        <v>436</v>
      </c>
      <c r="D667" s="190" t="s">
        <v>460</v>
      </c>
      <c r="E667" s="190">
        <v>1</v>
      </c>
      <c r="F667" s="190">
        <v>0</v>
      </c>
      <c r="G667" s="190">
        <v>0</v>
      </c>
      <c r="H667" s="190">
        <v>1</v>
      </c>
      <c r="I667" s="190">
        <v>0</v>
      </c>
      <c r="J667" s="190">
        <v>0</v>
      </c>
      <c r="K667" s="190">
        <v>0</v>
      </c>
      <c r="L667" s="190">
        <v>0</v>
      </c>
      <c r="M667" s="272">
        <f t="shared" si="30"/>
        <v>1</v>
      </c>
    </row>
    <row r="668" spans="1:13" x14ac:dyDescent="0.3">
      <c r="A668" s="240" t="str">
        <f t="shared" si="31"/>
        <v>23GH07</v>
      </c>
      <c r="B668" s="240">
        <f t="shared" si="32"/>
        <v>7</v>
      </c>
      <c r="C668" s="190" t="s">
        <v>436</v>
      </c>
      <c r="D668" s="190" t="s">
        <v>472</v>
      </c>
      <c r="E668" s="190">
        <v>1</v>
      </c>
      <c r="F668" s="190">
        <v>0</v>
      </c>
      <c r="G668" s="190">
        <v>0</v>
      </c>
      <c r="H668" s="190">
        <v>1</v>
      </c>
      <c r="I668" s="190">
        <v>0</v>
      </c>
      <c r="J668" s="190">
        <v>0</v>
      </c>
      <c r="K668" s="190">
        <v>0</v>
      </c>
      <c r="L668" s="190">
        <v>0</v>
      </c>
      <c r="M668" s="272">
        <f t="shared" si="30"/>
        <v>1</v>
      </c>
    </row>
    <row r="669" spans="1:13" x14ac:dyDescent="0.3">
      <c r="A669" s="240" t="str">
        <f t="shared" si="31"/>
        <v>23GH08</v>
      </c>
      <c r="B669" s="240">
        <f t="shared" si="32"/>
        <v>8</v>
      </c>
      <c r="C669" s="190" t="s">
        <v>436</v>
      </c>
      <c r="D669" s="190" t="s">
        <v>498</v>
      </c>
      <c r="E669" s="190">
        <v>0</v>
      </c>
      <c r="F669" s="190">
        <v>0</v>
      </c>
      <c r="G669" s="190">
        <v>0</v>
      </c>
      <c r="H669" s="190">
        <v>0</v>
      </c>
      <c r="I669" s="190">
        <v>0</v>
      </c>
      <c r="J669" s="190">
        <v>0</v>
      </c>
      <c r="K669" s="190">
        <v>0</v>
      </c>
      <c r="L669" s="190">
        <v>0</v>
      </c>
      <c r="M669" s="272">
        <f t="shared" si="30"/>
        <v>0</v>
      </c>
    </row>
    <row r="670" spans="1:13" x14ac:dyDescent="0.3">
      <c r="A670" s="240" t="str">
        <f t="shared" si="31"/>
        <v>23GJ01</v>
      </c>
      <c r="B670" s="240">
        <f t="shared" si="32"/>
        <v>1</v>
      </c>
      <c r="C670" s="190" t="s">
        <v>437</v>
      </c>
      <c r="D670" s="190" t="s">
        <v>420</v>
      </c>
      <c r="E670" s="190">
        <v>0</v>
      </c>
      <c r="F670" s="190">
        <v>0</v>
      </c>
      <c r="G670" s="190">
        <v>0</v>
      </c>
      <c r="H670" s="190">
        <v>0</v>
      </c>
      <c r="I670" s="190">
        <v>0</v>
      </c>
      <c r="J670" s="190">
        <v>0</v>
      </c>
      <c r="K670" s="190">
        <v>0</v>
      </c>
      <c r="L670" s="190">
        <v>0</v>
      </c>
      <c r="M670" s="272">
        <f t="shared" si="30"/>
        <v>0</v>
      </c>
    </row>
    <row r="671" spans="1:13" x14ac:dyDescent="0.3">
      <c r="A671" s="240" t="str">
        <f t="shared" si="31"/>
        <v>23GJ02</v>
      </c>
      <c r="B671" s="240">
        <f t="shared" si="32"/>
        <v>2</v>
      </c>
      <c r="C671" s="190" t="s">
        <v>437</v>
      </c>
      <c r="D671" s="190" t="s">
        <v>461</v>
      </c>
      <c r="E671" s="190">
        <v>0</v>
      </c>
      <c r="F671" s="190">
        <v>0</v>
      </c>
      <c r="G671" s="190">
        <v>0</v>
      </c>
      <c r="H671" s="190">
        <v>0</v>
      </c>
      <c r="I671" s="190">
        <v>1</v>
      </c>
      <c r="J671" s="190">
        <v>0</v>
      </c>
      <c r="K671" s="190">
        <v>0</v>
      </c>
      <c r="L671" s="190">
        <v>1</v>
      </c>
      <c r="M671" s="272">
        <f t="shared" si="30"/>
        <v>0</v>
      </c>
    </row>
    <row r="672" spans="1:13" x14ac:dyDescent="0.3">
      <c r="A672" s="240" t="str">
        <f t="shared" si="31"/>
        <v>23GJ03</v>
      </c>
      <c r="B672" s="240">
        <f t="shared" si="32"/>
        <v>3</v>
      </c>
      <c r="C672" s="190" t="s">
        <v>437</v>
      </c>
      <c r="D672" s="190" t="s">
        <v>473</v>
      </c>
      <c r="E672" s="190">
        <v>1</v>
      </c>
      <c r="F672" s="190">
        <v>0</v>
      </c>
      <c r="G672" s="190">
        <v>0</v>
      </c>
      <c r="H672" s="190">
        <v>1</v>
      </c>
      <c r="I672" s="190">
        <v>0</v>
      </c>
      <c r="J672" s="190">
        <v>0</v>
      </c>
      <c r="K672" s="190">
        <v>0</v>
      </c>
      <c r="L672" s="190">
        <v>0</v>
      </c>
      <c r="M672" s="272">
        <f t="shared" si="30"/>
        <v>1</v>
      </c>
    </row>
    <row r="673" spans="1:13" x14ac:dyDescent="0.3">
      <c r="A673" s="240" t="str">
        <f t="shared" si="31"/>
        <v>23GJ04</v>
      </c>
      <c r="B673" s="240">
        <f t="shared" si="32"/>
        <v>4</v>
      </c>
      <c r="C673" s="190" t="s">
        <v>437</v>
      </c>
      <c r="D673" s="190" t="s">
        <v>474</v>
      </c>
      <c r="E673" s="190">
        <v>2</v>
      </c>
      <c r="F673" s="190">
        <v>0</v>
      </c>
      <c r="G673" s="190">
        <v>0</v>
      </c>
      <c r="H673" s="190">
        <v>2</v>
      </c>
      <c r="I673" s="190">
        <v>1</v>
      </c>
      <c r="J673" s="190">
        <v>0</v>
      </c>
      <c r="K673" s="190">
        <v>0</v>
      </c>
      <c r="L673" s="190">
        <v>1</v>
      </c>
      <c r="M673" s="272">
        <f t="shared" si="30"/>
        <v>1</v>
      </c>
    </row>
    <row r="674" spans="1:13" x14ac:dyDescent="0.3">
      <c r="A674" s="240" t="str">
        <f t="shared" si="31"/>
        <v>23GJ05</v>
      </c>
      <c r="B674" s="240">
        <f t="shared" si="32"/>
        <v>5</v>
      </c>
      <c r="C674" s="190" t="s">
        <v>437</v>
      </c>
      <c r="D674" s="190" t="s">
        <v>475</v>
      </c>
      <c r="E674" s="190">
        <v>0</v>
      </c>
      <c r="F674" s="190">
        <v>0</v>
      </c>
      <c r="G674" s="190">
        <v>0</v>
      </c>
      <c r="H674" s="190">
        <v>0</v>
      </c>
      <c r="I674" s="190">
        <v>0</v>
      </c>
      <c r="J674" s="190">
        <v>0</v>
      </c>
      <c r="K674" s="190">
        <v>0</v>
      </c>
      <c r="L674" s="190">
        <v>0</v>
      </c>
      <c r="M674" s="272">
        <f t="shared" si="30"/>
        <v>0</v>
      </c>
    </row>
    <row r="675" spans="1:13" x14ac:dyDescent="0.3">
      <c r="A675" s="240" t="str">
        <f t="shared" si="31"/>
        <v>23GJ06</v>
      </c>
      <c r="B675" s="240">
        <f t="shared" si="32"/>
        <v>6</v>
      </c>
      <c r="C675" s="190" t="s">
        <v>437</v>
      </c>
      <c r="D675" s="190" t="s">
        <v>478</v>
      </c>
      <c r="E675" s="190">
        <v>1</v>
      </c>
      <c r="F675" s="190">
        <v>0</v>
      </c>
      <c r="G675" s="190">
        <v>0</v>
      </c>
      <c r="H675" s="190">
        <v>1</v>
      </c>
      <c r="I675" s="190">
        <v>0</v>
      </c>
      <c r="J675" s="190">
        <v>0</v>
      </c>
      <c r="K675" s="190">
        <v>0</v>
      </c>
      <c r="L675" s="190">
        <v>0</v>
      </c>
      <c r="M675" s="272">
        <f t="shared" si="30"/>
        <v>1</v>
      </c>
    </row>
    <row r="676" spans="1:13" x14ac:dyDescent="0.3">
      <c r="A676" s="240" t="str">
        <f t="shared" si="31"/>
        <v>23GJ07</v>
      </c>
      <c r="B676" s="240">
        <f t="shared" si="32"/>
        <v>7</v>
      </c>
      <c r="C676" s="190" t="s">
        <v>437</v>
      </c>
      <c r="D676" s="190" t="s">
        <v>479</v>
      </c>
      <c r="E676" s="190">
        <v>12</v>
      </c>
      <c r="F676" s="190">
        <v>0</v>
      </c>
      <c r="G676" s="190">
        <v>0</v>
      </c>
      <c r="H676" s="190">
        <v>12</v>
      </c>
      <c r="I676" s="190">
        <v>5</v>
      </c>
      <c r="J676" s="190">
        <v>0</v>
      </c>
      <c r="K676" s="190">
        <v>0</v>
      </c>
      <c r="L676" s="190">
        <v>5</v>
      </c>
      <c r="M676" s="272">
        <f t="shared" si="30"/>
        <v>1</v>
      </c>
    </row>
    <row r="677" spans="1:13" x14ac:dyDescent="0.3">
      <c r="A677" s="240" t="str">
        <f t="shared" si="31"/>
        <v>23GJ08</v>
      </c>
      <c r="B677" s="240">
        <f t="shared" si="32"/>
        <v>8</v>
      </c>
      <c r="C677" s="190" t="s">
        <v>437</v>
      </c>
      <c r="D677" s="190" t="s">
        <v>480</v>
      </c>
      <c r="E677" s="190">
        <v>2</v>
      </c>
      <c r="F677" s="190">
        <v>0</v>
      </c>
      <c r="G677" s="190">
        <v>0</v>
      </c>
      <c r="H677" s="190">
        <v>2</v>
      </c>
      <c r="I677" s="190">
        <v>1</v>
      </c>
      <c r="J677" s="190">
        <v>0</v>
      </c>
      <c r="K677" s="190">
        <v>0</v>
      </c>
      <c r="L677" s="190">
        <v>1</v>
      </c>
      <c r="M677" s="272">
        <f t="shared" si="30"/>
        <v>1</v>
      </c>
    </row>
    <row r="678" spans="1:13" x14ac:dyDescent="0.3">
      <c r="A678" s="240" t="str">
        <f t="shared" si="31"/>
        <v>23GJ09</v>
      </c>
      <c r="B678" s="240">
        <f t="shared" si="32"/>
        <v>9</v>
      </c>
      <c r="C678" s="190" t="s">
        <v>437</v>
      </c>
      <c r="D678" s="190" t="s">
        <v>481</v>
      </c>
      <c r="E678" s="190">
        <v>2</v>
      </c>
      <c r="F678" s="190">
        <v>0</v>
      </c>
      <c r="G678" s="190">
        <v>0</v>
      </c>
      <c r="H678" s="190">
        <v>2</v>
      </c>
      <c r="I678" s="190">
        <v>1</v>
      </c>
      <c r="J678" s="190">
        <v>0</v>
      </c>
      <c r="K678" s="190">
        <v>0</v>
      </c>
      <c r="L678" s="190">
        <v>1</v>
      </c>
      <c r="M678" s="272">
        <f t="shared" si="30"/>
        <v>1</v>
      </c>
    </row>
    <row r="679" spans="1:13" x14ac:dyDescent="0.3">
      <c r="A679" s="240" t="str">
        <f t="shared" si="31"/>
        <v>23GJ10</v>
      </c>
      <c r="B679" s="240">
        <f t="shared" si="32"/>
        <v>10</v>
      </c>
      <c r="C679" s="190" t="s">
        <v>437</v>
      </c>
      <c r="D679" s="190" t="s">
        <v>482</v>
      </c>
      <c r="E679" s="190">
        <v>1</v>
      </c>
      <c r="F679" s="190">
        <v>0</v>
      </c>
      <c r="G679" s="190">
        <v>0</v>
      </c>
      <c r="H679" s="190">
        <v>1</v>
      </c>
      <c r="I679" s="190">
        <v>3</v>
      </c>
      <c r="J679" s="190">
        <v>0</v>
      </c>
      <c r="K679" s="190">
        <v>0</v>
      </c>
      <c r="L679" s="190">
        <v>3</v>
      </c>
      <c r="M679" s="272">
        <f t="shared" si="30"/>
        <v>0</v>
      </c>
    </row>
    <row r="680" spans="1:13" x14ac:dyDescent="0.3">
      <c r="A680" s="240" t="str">
        <f t="shared" si="31"/>
        <v>23GK01</v>
      </c>
      <c r="B680" s="240">
        <f t="shared" si="32"/>
        <v>1</v>
      </c>
      <c r="C680" s="190" t="s">
        <v>424</v>
      </c>
      <c r="D680" s="190" t="s">
        <v>438</v>
      </c>
      <c r="E680" s="190">
        <v>0</v>
      </c>
      <c r="F680" s="190">
        <v>0</v>
      </c>
      <c r="G680" s="190">
        <v>0</v>
      </c>
      <c r="H680" s="190">
        <v>0</v>
      </c>
      <c r="I680" s="190">
        <v>2</v>
      </c>
      <c r="J680" s="190">
        <v>0</v>
      </c>
      <c r="K680" s="190">
        <v>0</v>
      </c>
      <c r="L680" s="190">
        <v>2</v>
      </c>
      <c r="M680" s="272">
        <f t="shared" si="30"/>
        <v>0</v>
      </c>
    </row>
    <row r="681" spans="1:13" x14ac:dyDescent="0.3">
      <c r="A681" s="240" t="str">
        <f t="shared" si="31"/>
        <v>23GK02</v>
      </c>
      <c r="B681" s="240">
        <f t="shared" si="32"/>
        <v>2</v>
      </c>
      <c r="C681" s="190" t="s">
        <v>424</v>
      </c>
      <c r="D681" s="190" t="s">
        <v>442</v>
      </c>
      <c r="E681" s="190">
        <v>1</v>
      </c>
      <c r="F681" s="190">
        <v>0</v>
      </c>
      <c r="G681" s="190">
        <v>0</v>
      </c>
      <c r="H681" s="190">
        <v>1</v>
      </c>
      <c r="I681" s="190">
        <v>2</v>
      </c>
      <c r="J681" s="190">
        <v>0</v>
      </c>
      <c r="K681" s="190">
        <v>0</v>
      </c>
      <c r="L681" s="190">
        <v>2</v>
      </c>
      <c r="M681" s="272">
        <f t="shared" si="30"/>
        <v>0</v>
      </c>
    </row>
    <row r="682" spans="1:13" x14ac:dyDescent="0.3">
      <c r="A682" s="240" t="str">
        <f t="shared" si="31"/>
        <v>23GK03</v>
      </c>
      <c r="B682" s="240">
        <f t="shared" si="32"/>
        <v>3</v>
      </c>
      <c r="C682" s="190" t="s">
        <v>424</v>
      </c>
      <c r="D682" s="190" t="s">
        <v>447</v>
      </c>
      <c r="E682" s="190">
        <v>1</v>
      </c>
      <c r="F682" s="190">
        <v>0</v>
      </c>
      <c r="G682" s="190">
        <v>0</v>
      </c>
      <c r="H682" s="190">
        <v>1</v>
      </c>
      <c r="I682" s="190">
        <v>1</v>
      </c>
      <c r="J682" s="190">
        <v>0</v>
      </c>
      <c r="K682" s="190">
        <v>0</v>
      </c>
      <c r="L682" s="190">
        <v>1</v>
      </c>
      <c r="M682" s="272">
        <f t="shared" si="30"/>
        <v>0</v>
      </c>
    </row>
    <row r="683" spans="1:13" x14ac:dyDescent="0.3">
      <c r="A683" s="240" t="str">
        <f t="shared" si="31"/>
        <v>23GK04</v>
      </c>
      <c r="B683" s="240">
        <f t="shared" si="32"/>
        <v>4</v>
      </c>
      <c r="C683" s="190" t="s">
        <v>424</v>
      </c>
      <c r="D683" s="190" t="s">
        <v>451</v>
      </c>
      <c r="E683" s="190">
        <v>4</v>
      </c>
      <c r="F683" s="190">
        <v>0</v>
      </c>
      <c r="G683" s="190">
        <v>0</v>
      </c>
      <c r="H683" s="190">
        <v>4</v>
      </c>
      <c r="I683" s="190">
        <v>1</v>
      </c>
      <c r="J683" s="190">
        <v>0</v>
      </c>
      <c r="K683" s="190">
        <v>0</v>
      </c>
      <c r="L683" s="190">
        <v>1</v>
      </c>
      <c r="M683" s="272">
        <f t="shared" si="30"/>
        <v>1</v>
      </c>
    </row>
    <row r="684" spans="1:13" x14ac:dyDescent="0.3">
      <c r="A684" s="240" t="str">
        <f t="shared" si="31"/>
        <v>23GK05</v>
      </c>
      <c r="B684" s="240">
        <f t="shared" si="32"/>
        <v>5</v>
      </c>
      <c r="C684" s="190" t="s">
        <v>424</v>
      </c>
      <c r="D684" s="190" t="s">
        <v>453</v>
      </c>
      <c r="E684" s="190">
        <v>2</v>
      </c>
      <c r="F684" s="190">
        <v>0</v>
      </c>
      <c r="G684" s="190">
        <v>0</v>
      </c>
      <c r="H684" s="190">
        <v>2</v>
      </c>
      <c r="I684" s="190">
        <v>1</v>
      </c>
      <c r="J684" s="190">
        <v>0</v>
      </c>
      <c r="K684" s="190">
        <v>0</v>
      </c>
      <c r="L684" s="190">
        <v>1</v>
      </c>
      <c r="M684" s="272">
        <f t="shared" si="30"/>
        <v>1</v>
      </c>
    </row>
    <row r="685" spans="1:13" x14ac:dyDescent="0.3">
      <c r="A685" s="240" t="str">
        <f t="shared" si="31"/>
        <v>23GL01</v>
      </c>
      <c r="B685" s="240">
        <f t="shared" si="32"/>
        <v>1</v>
      </c>
      <c r="C685" s="190" t="s">
        <v>169</v>
      </c>
      <c r="D685" s="190" t="s">
        <v>440</v>
      </c>
      <c r="E685" s="190">
        <v>0</v>
      </c>
      <c r="F685" s="190">
        <v>0</v>
      </c>
      <c r="G685" s="190">
        <v>0</v>
      </c>
      <c r="H685" s="190">
        <v>0</v>
      </c>
      <c r="I685" s="190">
        <v>1</v>
      </c>
      <c r="J685" s="190">
        <v>0</v>
      </c>
      <c r="K685" s="190">
        <v>0</v>
      </c>
      <c r="L685" s="190">
        <v>1</v>
      </c>
      <c r="M685" s="272">
        <f t="shared" si="30"/>
        <v>0</v>
      </c>
    </row>
    <row r="686" spans="1:13" x14ac:dyDescent="0.3">
      <c r="A686" s="240" t="str">
        <f t="shared" si="31"/>
        <v>23GL02</v>
      </c>
      <c r="B686" s="240">
        <f t="shared" si="32"/>
        <v>2</v>
      </c>
      <c r="C686" s="190" t="s">
        <v>169</v>
      </c>
      <c r="D686" s="190" t="s">
        <v>454</v>
      </c>
      <c r="E686" s="190">
        <v>1</v>
      </c>
      <c r="F686" s="190">
        <v>0</v>
      </c>
      <c r="G686" s="190">
        <v>0</v>
      </c>
      <c r="H686" s="190">
        <v>1</v>
      </c>
      <c r="I686" s="190">
        <v>1</v>
      </c>
      <c r="J686" s="190">
        <v>0</v>
      </c>
      <c r="K686" s="190">
        <v>0</v>
      </c>
      <c r="L686" s="190">
        <v>1</v>
      </c>
      <c r="M686" s="272">
        <f t="shared" si="30"/>
        <v>0</v>
      </c>
    </row>
    <row r="687" spans="1:13" x14ac:dyDescent="0.3">
      <c r="A687" s="240" t="str">
        <f t="shared" si="31"/>
        <v>23GL03</v>
      </c>
      <c r="B687" s="240">
        <f t="shared" si="32"/>
        <v>3</v>
      </c>
      <c r="C687" s="190" t="s">
        <v>169</v>
      </c>
      <c r="D687" s="190" t="s">
        <v>457</v>
      </c>
      <c r="E687" s="190">
        <v>1</v>
      </c>
      <c r="F687" s="190">
        <v>0</v>
      </c>
      <c r="G687" s="190">
        <v>0</v>
      </c>
      <c r="H687" s="190">
        <v>1</v>
      </c>
      <c r="I687" s="190">
        <v>0</v>
      </c>
      <c r="J687" s="190">
        <v>1</v>
      </c>
      <c r="K687" s="190">
        <v>0</v>
      </c>
      <c r="L687" s="190">
        <v>1</v>
      </c>
      <c r="M687" s="272">
        <f t="shared" si="30"/>
        <v>0</v>
      </c>
    </row>
    <row r="688" spans="1:13" x14ac:dyDescent="0.3">
      <c r="A688" s="240" t="str">
        <f t="shared" si="31"/>
        <v>23GL04</v>
      </c>
      <c r="B688" s="240">
        <f t="shared" si="32"/>
        <v>4</v>
      </c>
      <c r="C688" s="190" t="s">
        <v>169</v>
      </c>
      <c r="D688" s="190" t="s">
        <v>459</v>
      </c>
      <c r="E688" s="190">
        <v>1</v>
      </c>
      <c r="F688" s="190">
        <v>0</v>
      </c>
      <c r="G688" s="190">
        <v>0</v>
      </c>
      <c r="H688" s="190">
        <v>1</v>
      </c>
      <c r="I688" s="190">
        <v>0</v>
      </c>
      <c r="J688" s="190">
        <v>0</v>
      </c>
      <c r="K688" s="190">
        <v>0</v>
      </c>
      <c r="L688" s="190">
        <v>0</v>
      </c>
      <c r="M688" s="272">
        <f t="shared" si="30"/>
        <v>1</v>
      </c>
    </row>
    <row r="689" spans="1:13" x14ac:dyDescent="0.3">
      <c r="A689" s="240" t="str">
        <f t="shared" si="31"/>
        <v>23GL05</v>
      </c>
      <c r="B689" s="240">
        <f t="shared" si="32"/>
        <v>5</v>
      </c>
      <c r="C689" s="190" t="s">
        <v>169</v>
      </c>
      <c r="D689" s="190" t="s">
        <v>472</v>
      </c>
      <c r="E689" s="190">
        <v>1</v>
      </c>
      <c r="F689" s="190">
        <v>0</v>
      </c>
      <c r="G689" s="190">
        <v>0</v>
      </c>
      <c r="H689" s="190">
        <v>1</v>
      </c>
      <c r="I689" s="190">
        <v>1</v>
      </c>
      <c r="J689" s="190">
        <v>0</v>
      </c>
      <c r="K689" s="190">
        <v>0</v>
      </c>
      <c r="L689" s="190">
        <v>1</v>
      </c>
      <c r="M689" s="272">
        <f t="shared" si="30"/>
        <v>0</v>
      </c>
    </row>
    <row r="690" spans="1:13" x14ac:dyDescent="0.3">
      <c r="A690" s="240" t="str">
        <f t="shared" si="31"/>
        <v>23GL06</v>
      </c>
      <c r="B690" s="240">
        <f t="shared" si="32"/>
        <v>6</v>
      </c>
      <c r="C690" s="190" t="s">
        <v>169</v>
      </c>
      <c r="D690" s="190" t="s">
        <v>483</v>
      </c>
      <c r="E690" s="190">
        <v>0</v>
      </c>
      <c r="F690" s="190">
        <v>0</v>
      </c>
      <c r="G690" s="190">
        <v>0</v>
      </c>
      <c r="H690" s="190">
        <v>0</v>
      </c>
      <c r="I690" s="190">
        <v>0</v>
      </c>
      <c r="J690" s="190">
        <v>0</v>
      </c>
      <c r="K690" s="190">
        <v>0</v>
      </c>
      <c r="L690" s="190">
        <v>0</v>
      </c>
      <c r="M690" s="272">
        <f t="shared" si="30"/>
        <v>0</v>
      </c>
    </row>
    <row r="691" spans="1:13" x14ac:dyDescent="0.3">
      <c r="A691" s="240" t="str">
        <f t="shared" si="31"/>
        <v>23GY01</v>
      </c>
      <c r="B691" s="240">
        <f t="shared" si="32"/>
        <v>1</v>
      </c>
      <c r="C691" s="190" t="s">
        <v>326</v>
      </c>
      <c r="D691" s="190" t="s">
        <v>420</v>
      </c>
      <c r="E691" s="190">
        <v>0</v>
      </c>
      <c r="F691" s="190">
        <v>0</v>
      </c>
      <c r="G691" s="190">
        <v>0</v>
      </c>
      <c r="H691" s="190">
        <v>0</v>
      </c>
      <c r="I691" s="190">
        <v>0</v>
      </c>
      <c r="J691" s="190">
        <v>0</v>
      </c>
      <c r="K691" s="190">
        <v>0</v>
      </c>
      <c r="L691" s="190">
        <v>0</v>
      </c>
      <c r="M691" s="272">
        <f t="shared" si="30"/>
        <v>0</v>
      </c>
    </row>
    <row r="692" spans="1:13" x14ac:dyDescent="0.3">
      <c r="A692" s="240" t="str">
        <f t="shared" si="31"/>
        <v>23GY02</v>
      </c>
      <c r="B692" s="240">
        <f t="shared" si="32"/>
        <v>2</v>
      </c>
      <c r="C692" s="190" t="s">
        <v>326</v>
      </c>
      <c r="D692" s="190" t="s">
        <v>492</v>
      </c>
      <c r="E692" s="190">
        <v>0</v>
      </c>
      <c r="F692" s="190">
        <v>0</v>
      </c>
      <c r="G692" s="190">
        <v>0</v>
      </c>
      <c r="H692" s="190">
        <v>0</v>
      </c>
      <c r="I692" s="190">
        <v>0</v>
      </c>
      <c r="J692" s="190">
        <v>0</v>
      </c>
      <c r="K692" s="190">
        <v>0</v>
      </c>
      <c r="L692" s="190">
        <v>0</v>
      </c>
      <c r="M692" s="272">
        <f t="shared" si="30"/>
        <v>0</v>
      </c>
    </row>
    <row r="693" spans="1:13" x14ac:dyDescent="0.3">
      <c r="A693" s="240" t="str">
        <f t="shared" si="31"/>
        <v>23GY03</v>
      </c>
      <c r="B693" s="240">
        <f t="shared" si="32"/>
        <v>3</v>
      </c>
      <c r="C693" s="190" t="s">
        <v>326</v>
      </c>
      <c r="D693" s="190" t="s">
        <v>493</v>
      </c>
      <c r="E693" s="190">
        <v>0</v>
      </c>
      <c r="F693" s="190">
        <v>0</v>
      </c>
      <c r="G693" s="190">
        <v>0</v>
      </c>
      <c r="H693" s="190">
        <v>0</v>
      </c>
      <c r="I693" s="190">
        <v>1</v>
      </c>
      <c r="J693" s="190">
        <v>0</v>
      </c>
      <c r="K693" s="190">
        <v>0</v>
      </c>
      <c r="L693" s="190">
        <v>1</v>
      </c>
      <c r="M693" s="272">
        <f t="shared" si="30"/>
        <v>0</v>
      </c>
    </row>
    <row r="694" spans="1:13" x14ac:dyDescent="0.3">
      <c r="A694" s="240" t="str">
        <f t="shared" si="31"/>
        <v>23GY04</v>
      </c>
      <c r="B694" s="240">
        <f t="shared" si="32"/>
        <v>4</v>
      </c>
      <c r="C694" s="190" t="s">
        <v>326</v>
      </c>
      <c r="D694" s="190" t="s">
        <v>494</v>
      </c>
      <c r="E694" s="190">
        <v>3</v>
      </c>
      <c r="F694" s="190">
        <v>0</v>
      </c>
      <c r="G694" s="190">
        <v>0</v>
      </c>
      <c r="H694" s="190">
        <v>3</v>
      </c>
      <c r="I694" s="190">
        <v>1</v>
      </c>
      <c r="J694" s="190">
        <v>0</v>
      </c>
      <c r="K694" s="190">
        <v>0</v>
      </c>
      <c r="L694" s="190">
        <v>1</v>
      </c>
      <c r="M694" s="272">
        <f t="shared" si="30"/>
        <v>1</v>
      </c>
    </row>
    <row r="695" spans="1:13" x14ac:dyDescent="0.3">
      <c r="A695" s="240" t="str">
        <f t="shared" si="31"/>
        <v>23HU01</v>
      </c>
      <c r="B695" s="240">
        <f t="shared" si="32"/>
        <v>1</v>
      </c>
      <c r="C695" s="190" t="s">
        <v>139</v>
      </c>
      <c r="D695" s="190" t="s">
        <v>411</v>
      </c>
      <c r="E695" s="190">
        <v>1</v>
      </c>
      <c r="F695" s="190">
        <v>0</v>
      </c>
      <c r="G695" s="190">
        <v>0</v>
      </c>
      <c r="H695" s="190">
        <v>1</v>
      </c>
      <c r="I695" s="190">
        <v>0</v>
      </c>
      <c r="J695" s="190">
        <v>0</v>
      </c>
      <c r="K695" s="190">
        <v>0</v>
      </c>
      <c r="L695" s="190">
        <v>0</v>
      </c>
      <c r="M695" s="272">
        <f t="shared" si="30"/>
        <v>1</v>
      </c>
    </row>
    <row r="696" spans="1:13" x14ac:dyDescent="0.3">
      <c r="A696" s="240" t="str">
        <f t="shared" si="31"/>
        <v>23HU02</v>
      </c>
      <c r="B696" s="240">
        <f t="shared" si="32"/>
        <v>2</v>
      </c>
      <c r="C696" s="190" t="s">
        <v>139</v>
      </c>
      <c r="D696" s="190" t="s">
        <v>413</v>
      </c>
      <c r="E696" s="190">
        <v>0</v>
      </c>
      <c r="F696" s="190">
        <v>0</v>
      </c>
      <c r="G696" s="190">
        <v>0</v>
      </c>
      <c r="H696" s="190">
        <v>0</v>
      </c>
      <c r="I696" s="190">
        <v>0</v>
      </c>
      <c r="J696" s="190">
        <v>0</v>
      </c>
      <c r="K696" s="190">
        <v>0</v>
      </c>
      <c r="L696" s="190">
        <v>0</v>
      </c>
      <c r="M696" s="272">
        <f t="shared" si="30"/>
        <v>0</v>
      </c>
    </row>
    <row r="697" spans="1:13" x14ac:dyDescent="0.3">
      <c r="A697" s="240" t="str">
        <f t="shared" si="31"/>
        <v>23HU03</v>
      </c>
      <c r="B697" s="240">
        <f t="shared" si="32"/>
        <v>3</v>
      </c>
      <c r="C697" s="190" t="s">
        <v>139</v>
      </c>
      <c r="D697" s="190" t="s">
        <v>423</v>
      </c>
      <c r="E697" s="190">
        <v>2</v>
      </c>
      <c r="F697" s="190">
        <v>0</v>
      </c>
      <c r="G697" s="190">
        <v>0</v>
      </c>
      <c r="H697" s="190">
        <v>2</v>
      </c>
      <c r="I697" s="190">
        <v>1</v>
      </c>
      <c r="J697" s="190">
        <v>0</v>
      </c>
      <c r="K697" s="190">
        <v>0</v>
      </c>
      <c r="L697" s="190">
        <v>1</v>
      </c>
      <c r="M697" s="272">
        <f t="shared" si="30"/>
        <v>1</v>
      </c>
    </row>
    <row r="698" spans="1:13" x14ac:dyDescent="0.3">
      <c r="A698" s="240" t="str">
        <f t="shared" si="31"/>
        <v>23HU04</v>
      </c>
      <c r="B698" s="240">
        <f t="shared" si="32"/>
        <v>4</v>
      </c>
      <c r="C698" s="190" t="s">
        <v>139</v>
      </c>
      <c r="D698" s="190" t="s">
        <v>426</v>
      </c>
      <c r="E698" s="190">
        <v>9</v>
      </c>
      <c r="F698" s="190">
        <v>0</v>
      </c>
      <c r="G698" s="190">
        <v>0</v>
      </c>
      <c r="H698" s="190">
        <v>9</v>
      </c>
      <c r="I698" s="190">
        <v>6</v>
      </c>
      <c r="J698" s="190">
        <v>0</v>
      </c>
      <c r="K698" s="190">
        <v>0</v>
      </c>
      <c r="L698" s="190">
        <v>6</v>
      </c>
      <c r="M698" s="272">
        <f t="shared" si="30"/>
        <v>1</v>
      </c>
    </row>
    <row r="699" spans="1:13" x14ac:dyDescent="0.3">
      <c r="A699" s="240" t="str">
        <f t="shared" si="31"/>
        <v>23HU05</v>
      </c>
      <c r="B699" s="240">
        <f t="shared" si="32"/>
        <v>5</v>
      </c>
      <c r="C699" s="190" t="s">
        <v>139</v>
      </c>
      <c r="D699" s="190" t="s">
        <v>428</v>
      </c>
      <c r="E699" s="190">
        <v>4</v>
      </c>
      <c r="F699" s="190">
        <v>0</v>
      </c>
      <c r="G699" s="190">
        <v>0</v>
      </c>
      <c r="H699" s="190">
        <v>4</v>
      </c>
      <c r="I699" s="190">
        <v>0</v>
      </c>
      <c r="J699" s="190">
        <v>0</v>
      </c>
      <c r="K699" s="190">
        <v>0</v>
      </c>
      <c r="L699" s="190">
        <v>0</v>
      </c>
      <c r="M699" s="272">
        <f t="shared" si="30"/>
        <v>1</v>
      </c>
    </row>
    <row r="700" spans="1:13" x14ac:dyDescent="0.3">
      <c r="A700" s="240" t="str">
        <f t="shared" si="31"/>
        <v>23HU06</v>
      </c>
      <c r="B700" s="240">
        <f t="shared" si="32"/>
        <v>6</v>
      </c>
      <c r="C700" s="190" t="s">
        <v>139</v>
      </c>
      <c r="D700" s="190" t="s">
        <v>429</v>
      </c>
      <c r="E700" s="190">
        <v>4</v>
      </c>
      <c r="F700" s="190">
        <v>0</v>
      </c>
      <c r="G700" s="190">
        <v>0</v>
      </c>
      <c r="H700" s="190">
        <v>4</v>
      </c>
      <c r="I700" s="190">
        <v>2</v>
      </c>
      <c r="J700" s="190">
        <v>0</v>
      </c>
      <c r="K700" s="190">
        <v>0</v>
      </c>
      <c r="L700" s="190">
        <v>2</v>
      </c>
      <c r="M700" s="272">
        <f t="shared" si="30"/>
        <v>1</v>
      </c>
    </row>
    <row r="701" spans="1:13" x14ac:dyDescent="0.3">
      <c r="A701" s="240" t="str">
        <f t="shared" si="31"/>
        <v>23HU07</v>
      </c>
      <c r="B701" s="240">
        <f t="shared" si="32"/>
        <v>7</v>
      </c>
      <c r="C701" s="190" t="s">
        <v>139</v>
      </c>
      <c r="D701" s="190" t="s">
        <v>450</v>
      </c>
      <c r="E701" s="190">
        <v>2</v>
      </c>
      <c r="F701" s="190">
        <v>0</v>
      </c>
      <c r="G701" s="190">
        <v>0</v>
      </c>
      <c r="H701" s="190">
        <v>2</v>
      </c>
      <c r="I701" s="190">
        <v>0</v>
      </c>
      <c r="J701" s="190">
        <v>0</v>
      </c>
      <c r="K701" s="190">
        <v>0</v>
      </c>
      <c r="L701" s="190">
        <v>0</v>
      </c>
      <c r="M701" s="272">
        <f t="shared" si="30"/>
        <v>1</v>
      </c>
    </row>
    <row r="702" spans="1:13" x14ac:dyDescent="0.3">
      <c r="A702" s="240" t="str">
        <f t="shared" si="31"/>
        <v>23HU08</v>
      </c>
      <c r="B702" s="240">
        <f t="shared" si="32"/>
        <v>8</v>
      </c>
      <c r="C702" s="190" t="s">
        <v>139</v>
      </c>
      <c r="D702" s="190" t="s">
        <v>451</v>
      </c>
      <c r="E702" s="190">
        <v>1</v>
      </c>
      <c r="F702" s="190">
        <v>0</v>
      </c>
      <c r="G702" s="190">
        <v>0</v>
      </c>
      <c r="H702" s="190">
        <v>1</v>
      </c>
      <c r="I702" s="190">
        <v>0</v>
      </c>
      <c r="J702" s="190">
        <v>0</v>
      </c>
      <c r="K702" s="190">
        <v>0</v>
      </c>
      <c r="L702" s="190">
        <v>0</v>
      </c>
      <c r="M702" s="272">
        <f t="shared" si="30"/>
        <v>1</v>
      </c>
    </row>
    <row r="703" spans="1:13" x14ac:dyDescent="0.3">
      <c r="A703" s="240" t="str">
        <f t="shared" si="31"/>
        <v>23HU09</v>
      </c>
      <c r="B703" s="240">
        <f t="shared" si="32"/>
        <v>9</v>
      </c>
      <c r="C703" s="190" t="s">
        <v>139</v>
      </c>
      <c r="D703" s="190" t="s">
        <v>461</v>
      </c>
      <c r="E703" s="190">
        <v>4</v>
      </c>
      <c r="F703" s="190">
        <v>0</v>
      </c>
      <c r="G703" s="190">
        <v>0</v>
      </c>
      <c r="H703" s="190">
        <v>4</v>
      </c>
      <c r="I703" s="190">
        <v>3</v>
      </c>
      <c r="J703" s="190">
        <v>0</v>
      </c>
      <c r="K703" s="190">
        <v>0</v>
      </c>
      <c r="L703" s="190">
        <v>3</v>
      </c>
      <c r="M703" s="272">
        <f t="shared" si="30"/>
        <v>1</v>
      </c>
    </row>
    <row r="704" spans="1:13" x14ac:dyDescent="0.3">
      <c r="A704" s="240" t="str">
        <f t="shared" si="31"/>
        <v>23HU10</v>
      </c>
      <c r="B704" s="240">
        <f t="shared" si="32"/>
        <v>10</v>
      </c>
      <c r="C704" s="190" t="s">
        <v>139</v>
      </c>
      <c r="D704" s="190" t="s">
        <v>469</v>
      </c>
      <c r="E704" s="190">
        <v>1</v>
      </c>
      <c r="F704" s="190">
        <v>0</v>
      </c>
      <c r="G704" s="190">
        <v>0</v>
      </c>
      <c r="H704" s="190">
        <v>1</v>
      </c>
      <c r="I704" s="190">
        <v>0</v>
      </c>
      <c r="J704" s="190">
        <v>0</v>
      </c>
      <c r="K704" s="190">
        <v>0</v>
      </c>
      <c r="L704" s="190">
        <v>0</v>
      </c>
      <c r="M704" s="272">
        <f t="shared" si="30"/>
        <v>1</v>
      </c>
    </row>
    <row r="705" spans="1:13" x14ac:dyDescent="0.3">
      <c r="A705" s="240" t="str">
        <f t="shared" si="31"/>
        <v>23HU11</v>
      </c>
      <c r="B705" s="240">
        <f t="shared" si="32"/>
        <v>11</v>
      </c>
      <c r="C705" s="190" t="s">
        <v>139</v>
      </c>
      <c r="D705" s="190" t="s">
        <v>470</v>
      </c>
      <c r="E705" s="190">
        <v>1</v>
      </c>
      <c r="F705" s="190">
        <v>0</v>
      </c>
      <c r="G705" s="190">
        <v>0</v>
      </c>
      <c r="H705" s="190">
        <v>1</v>
      </c>
      <c r="I705" s="190">
        <v>0</v>
      </c>
      <c r="J705" s="190">
        <v>0</v>
      </c>
      <c r="K705" s="190">
        <v>0</v>
      </c>
      <c r="L705" s="190">
        <v>0</v>
      </c>
      <c r="M705" s="272">
        <f t="shared" si="30"/>
        <v>1</v>
      </c>
    </row>
    <row r="706" spans="1:13" x14ac:dyDescent="0.3">
      <c r="A706" s="240" t="str">
        <f t="shared" si="31"/>
        <v>23HU12</v>
      </c>
      <c r="B706" s="240">
        <f t="shared" si="32"/>
        <v>12</v>
      </c>
      <c r="C706" s="190" t="s">
        <v>139</v>
      </c>
      <c r="D706" s="190" t="s">
        <v>471</v>
      </c>
      <c r="E706" s="190">
        <v>0</v>
      </c>
      <c r="F706" s="190">
        <v>0</v>
      </c>
      <c r="G706" s="190">
        <v>0</v>
      </c>
      <c r="H706" s="190">
        <v>0</v>
      </c>
      <c r="I706" s="190">
        <v>0</v>
      </c>
      <c r="J706" s="190">
        <v>0</v>
      </c>
      <c r="K706" s="190">
        <v>0</v>
      </c>
      <c r="L706" s="190">
        <v>0</v>
      </c>
      <c r="M706" s="272">
        <f t="shared" si="30"/>
        <v>0</v>
      </c>
    </row>
    <row r="707" spans="1:13" x14ac:dyDescent="0.3">
      <c r="A707" s="240" t="str">
        <f t="shared" si="31"/>
        <v>23HU13</v>
      </c>
      <c r="B707" s="240">
        <f t="shared" si="32"/>
        <v>13</v>
      </c>
      <c r="C707" s="190" t="s">
        <v>139</v>
      </c>
      <c r="D707" s="190" t="s">
        <v>483</v>
      </c>
      <c r="E707" s="190">
        <v>0</v>
      </c>
      <c r="F707" s="190">
        <v>0</v>
      </c>
      <c r="G707" s="190">
        <v>0</v>
      </c>
      <c r="H707" s="190">
        <v>0</v>
      </c>
      <c r="I707" s="190">
        <v>0</v>
      </c>
      <c r="J707" s="190">
        <v>0</v>
      </c>
      <c r="K707" s="190">
        <v>0</v>
      </c>
      <c r="L707" s="190">
        <v>0</v>
      </c>
      <c r="M707" s="272">
        <f t="shared" si="30"/>
        <v>0</v>
      </c>
    </row>
    <row r="708" spans="1:13" x14ac:dyDescent="0.3">
      <c r="A708" s="240" t="str">
        <f t="shared" si="31"/>
        <v>23JT01</v>
      </c>
      <c r="B708" s="240">
        <f t="shared" si="32"/>
        <v>1</v>
      </c>
      <c r="C708" s="190" t="s">
        <v>131</v>
      </c>
      <c r="D708" s="190" t="s">
        <v>396</v>
      </c>
      <c r="E708" s="190">
        <v>1</v>
      </c>
      <c r="F708" s="190">
        <v>0</v>
      </c>
      <c r="G708" s="190">
        <v>0</v>
      </c>
      <c r="H708" s="190">
        <v>1</v>
      </c>
      <c r="I708" s="190">
        <v>0</v>
      </c>
      <c r="J708" s="190">
        <v>0</v>
      </c>
      <c r="K708" s="190">
        <v>0</v>
      </c>
      <c r="L708" s="190">
        <v>0</v>
      </c>
      <c r="M708" s="272">
        <f t="shared" si="30"/>
        <v>1</v>
      </c>
    </row>
    <row r="709" spans="1:13" x14ac:dyDescent="0.3">
      <c r="A709" s="240" t="str">
        <f t="shared" si="31"/>
        <v>23JT02</v>
      </c>
      <c r="B709" s="240">
        <f t="shared" si="32"/>
        <v>2</v>
      </c>
      <c r="C709" s="190" t="s">
        <v>131</v>
      </c>
      <c r="D709" s="190" t="s">
        <v>405</v>
      </c>
      <c r="E709" s="190">
        <v>24</v>
      </c>
      <c r="F709" s="190">
        <v>0</v>
      </c>
      <c r="G709" s="190">
        <v>0</v>
      </c>
      <c r="H709" s="190">
        <v>24</v>
      </c>
      <c r="I709" s="190">
        <v>9</v>
      </c>
      <c r="J709" s="190">
        <v>0</v>
      </c>
      <c r="K709" s="190">
        <v>0</v>
      </c>
      <c r="L709" s="190">
        <v>9</v>
      </c>
      <c r="M709" s="272">
        <f t="shared" si="30"/>
        <v>1</v>
      </c>
    </row>
    <row r="710" spans="1:13" x14ac:dyDescent="0.3">
      <c r="A710" s="240" t="str">
        <f t="shared" si="31"/>
        <v>23JT03</v>
      </c>
      <c r="B710" s="240">
        <f t="shared" si="32"/>
        <v>3</v>
      </c>
      <c r="C710" s="190" t="s">
        <v>131</v>
      </c>
      <c r="D710" s="190" t="s">
        <v>409</v>
      </c>
      <c r="E710" s="190">
        <v>9</v>
      </c>
      <c r="F710" s="190">
        <v>0</v>
      </c>
      <c r="G710" s="190">
        <v>0</v>
      </c>
      <c r="H710" s="190">
        <v>9</v>
      </c>
      <c r="I710" s="190">
        <v>4</v>
      </c>
      <c r="J710" s="190">
        <v>0</v>
      </c>
      <c r="K710" s="190">
        <v>0</v>
      </c>
      <c r="L710" s="190">
        <v>4</v>
      </c>
      <c r="M710" s="272">
        <f t="shared" si="30"/>
        <v>1</v>
      </c>
    </row>
    <row r="711" spans="1:13" x14ac:dyDescent="0.3">
      <c r="A711" s="240" t="str">
        <f t="shared" si="31"/>
        <v>23JT04</v>
      </c>
      <c r="B711" s="240">
        <f t="shared" si="32"/>
        <v>4</v>
      </c>
      <c r="C711" s="190" t="s">
        <v>131</v>
      </c>
      <c r="D711" s="190" t="s">
        <v>411</v>
      </c>
      <c r="E711" s="190">
        <v>7</v>
      </c>
      <c r="F711" s="190">
        <v>0</v>
      </c>
      <c r="G711" s="190">
        <v>0</v>
      </c>
      <c r="H711" s="190">
        <v>7</v>
      </c>
      <c r="I711" s="190">
        <v>1</v>
      </c>
      <c r="J711" s="190">
        <v>0</v>
      </c>
      <c r="K711" s="190">
        <v>0</v>
      </c>
      <c r="L711" s="190">
        <v>1</v>
      </c>
      <c r="M711" s="272">
        <f t="shared" si="30"/>
        <v>1</v>
      </c>
    </row>
    <row r="712" spans="1:13" x14ac:dyDescent="0.3">
      <c r="A712" s="240" t="str">
        <f t="shared" si="31"/>
        <v>23JT05</v>
      </c>
      <c r="B712" s="240">
        <f t="shared" si="32"/>
        <v>5</v>
      </c>
      <c r="C712" s="190" t="s">
        <v>131</v>
      </c>
      <c r="D712" s="190" t="s">
        <v>413</v>
      </c>
      <c r="E712" s="190">
        <v>1</v>
      </c>
      <c r="F712" s="190">
        <v>0</v>
      </c>
      <c r="G712" s="190">
        <v>0</v>
      </c>
      <c r="H712" s="190">
        <v>1</v>
      </c>
      <c r="I712" s="190">
        <v>0</v>
      </c>
      <c r="J712" s="190">
        <v>0</v>
      </c>
      <c r="K712" s="190">
        <v>0</v>
      </c>
      <c r="L712" s="190">
        <v>0</v>
      </c>
      <c r="M712" s="272">
        <f t="shared" si="30"/>
        <v>1</v>
      </c>
    </row>
    <row r="713" spans="1:13" x14ac:dyDescent="0.3">
      <c r="A713" s="240" t="str">
        <f t="shared" si="31"/>
        <v>23JT06</v>
      </c>
      <c r="B713" s="240">
        <f t="shared" si="32"/>
        <v>6</v>
      </c>
      <c r="C713" s="190" t="s">
        <v>131</v>
      </c>
      <c r="D713" s="190" t="s">
        <v>415</v>
      </c>
      <c r="E713" s="190">
        <v>1</v>
      </c>
      <c r="F713" s="190">
        <v>0</v>
      </c>
      <c r="G713" s="190">
        <v>0</v>
      </c>
      <c r="H713" s="190">
        <v>1</v>
      </c>
      <c r="I713" s="190">
        <v>1</v>
      </c>
      <c r="J713" s="190">
        <v>0</v>
      </c>
      <c r="K713" s="190">
        <v>0</v>
      </c>
      <c r="L713" s="190">
        <v>1</v>
      </c>
      <c r="M713" s="272">
        <f t="shared" si="30"/>
        <v>0</v>
      </c>
    </row>
    <row r="714" spans="1:13" x14ac:dyDescent="0.3">
      <c r="A714" s="240" t="str">
        <f t="shared" si="31"/>
        <v>23JT07</v>
      </c>
      <c r="B714" s="240">
        <f t="shared" si="32"/>
        <v>7</v>
      </c>
      <c r="C714" s="190" t="s">
        <v>131</v>
      </c>
      <c r="D714" s="190" t="s">
        <v>420</v>
      </c>
      <c r="E714" s="190">
        <v>1</v>
      </c>
      <c r="F714" s="190">
        <v>0</v>
      </c>
      <c r="G714" s="190">
        <v>0</v>
      </c>
      <c r="H714" s="190">
        <v>1</v>
      </c>
      <c r="I714" s="190">
        <v>0</v>
      </c>
      <c r="J714" s="190">
        <v>0</v>
      </c>
      <c r="K714" s="190">
        <v>0</v>
      </c>
      <c r="L714" s="190">
        <v>0</v>
      </c>
      <c r="M714" s="272">
        <f t="shared" si="30"/>
        <v>1</v>
      </c>
    </row>
    <row r="715" spans="1:13" x14ac:dyDescent="0.3">
      <c r="A715" s="240" t="str">
        <f t="shared" si="31"/>
        <v>23JT08</v>
      </c>
      <c r="B715" s="240">
        <f t="shared" si="32"/>
        <v>8</v>
      </c>
      <c r="C715" s="190" t="s">
        <v>131</v>
      </c>
      <c r="D715" s="190" t="s">
        <v>423</v>
      </c>
      <c r="E715" s="190">
        <v>0</v>
      </c>
      <c r="F715" s="190">
        <v>0</v>
      </c>
      <c r="G715" s="190">
        <v>0</v>
      </c>
      <c r="H715" s="190">
        <v>0</v>
      </c>
      <c r="I715" s="190">
        <v>1</v>
      </c>
      <c r="J715" s="190">
        <v>0</v>
      </c>
      <c r="K715" s="190">
        <v>0</v>
      </c>
      <c r="L715" s="190">
        <v>1</v>
      </c>
      <c r="M715" s="272">
        <f t="shared" ref="M715:M778" si="33">IF(H715&gt;L715,1,0)</f>
        <v>0</v>
      </c>
    </row>
    <row r="716" spans="1:13" x14ac:dyDescent="0.3">
      <c r="A716" s="240" t="str">
        <f t="shared" ref="A716:A755" si="34">C716&amp;IF(B716&lt;10,"0","")&amp;B716</f>
        <v>23JT09</v>
      </c>
      <c r="B716" s="240">
        <f t="shared" ref="B716:B755" si="35">IF(C716=C715,B715+1,1)</f>
        <v>9</v>
      </c>
      <c r="C716" s="190" t="s">
        <v>131</v>
      </c>
      <c r="D716" s="190" t="s">
        <v>454</v>
      </c>
      <c r="E716" s="190">
        <v>1</v>
      </c>
      <c r="F716" s="190">
        <v>0</v>
      </c>
      <c r="G716" s="190">
        <v>0</v>
      </c>
      <c r="H716" s="190">
        <v>1</v>
      </c>
      <c r="I716" s="190">
        <v>0</v>
      </c>
      <c r="J716" s="190">
        <v>0</v>
      </c>
      <c r="K716" s="190">
        <v>0</v>
      </c>
      <c r="L716" s="190">
        <v>0</v>
      </c>
      <c r="M716" s="272">
        <f t="shared" si="33"/>
        <v>1</v>
      </c>
    </row>
    <row r="717" spans="1:13" x14ac:dyDescent="0.3">
      <c r="A717" s="240" t="str">
        <f t="shared" si="34"/>
        <v>23JT10</v>
      </c>
      <c r="B717" s="240">
        <f t="shared" si="35"/>
        <v>10</v>
      </c>
      <c r="C717" s="190" t="s">
        <v>131</v>
      </c>
      <c r="D717" s="190" t="s">
        <v>460</v>
      </c>
      <c r="E717" s="190">
        <v>0</v>
      </c>
      <c r="F717" s="190">
        <v>0</v>
      </c>
      <c r="G717" s="190">
        <v>0</v>
      </c>
      <c r="H717" s="190">
        <v>0</v>
      </c>
      <c r="I717" s="190">
        <v>1</v>
      </c>
      <c r="J717" s="190">
        <v>0</v>
      </c>
      <c r="K717" s="190">
        <v>0</v>
      </c>
      <c r="L717" s="190">
        <v>1</v>
      </c>
      <c r="M717" s="272">
        <f t="shared" si="33"/>
        <v>0</v>
      </c>
    </row>
    <row r="718" spans="1:13" x14ac:dyDescent="0.3">
      <c r="A718" s="240" t="str">
        <f t="shared" si="34"/>
        <v>23JT11</v>
      </c>
      <c r="B718" s="240">
        <f t="shared" si="35"/>
        <v>11</v>
      </c>
      <c r="C718" s="190" t="s">
        <v>131</v>
      </c>
      <c r="D718" s="190" t="s">
        <v>463</v>
      </c>
      <c r="E718" s="190">
        <v>1</v>
      </c>
      <c r="F718" s="190">
        <v>0</v>
      </c>
      <c r="G718" s="190">
        <v>0</v>
      </c>
      <c r="H718" s="190">
        <v>1</v>
      </c>
      <c r="I718" s="190">
        <v>0</v>
      </c>
      <c r="J718" s="190">
        <v>0</v>
      </c>
      <c r="K718" s="190">
        <v>0</v>
      </c>
      <c r="L718" s="190">
        <v>0</v>
      </c>
      <c r="M718" s="272">
        <f t="shared" si="33"/>
        <v>1</v>
      </c>
    </row>
    <row r="719" spans="1:13" x14ac:dyDescent="0.3">
      <c r="A719" s="240" t="str">
        <f t="shared" si="34"/>
        <v>23JT12</v>
      </c>
      <c r="B719" s="240">
        <f t="shared" si="35"/>
        <v>12</v>
      </c>
      <c r="C719" s="190" t="s">
        <v>131</v>
      </c>
      <c r="D719" s="190" t="s">
        <v>470</v>
      </c>
      <c r="E719" s="190">
        <v>1</v>
      </c>
      <c r="F719" s="190">
        <v>0</v>
      </c>
      <c r="G719" s="190">
        <v>0</v>
      </c>
      <c r="H719" s="190">
        <v>1</v>
      </c>
      <c r="I719" s="190">
        <v>0</v>
      </c>
      <c r="J719" s="190">
        <v>0</v>
      </c>
      <c r="K719" s="190">
        <v>0</v>
      </c>
      <c r="L719" s="190">
        <v>0</v>
      </c>
      <c r="M719" s="272">
        <f t="shared" si="33"/>
        <v>1</v>
      </c>
    </row>
    <row r="720" spans="1:13" x14ac:dyDescent="0.3">
      <c r="A720" s="240" t="str">
        <f t="shared" si="34"/>
        <v>23JT13</v>
      </c>
      <c r="B720" s="240">
        <f t="shared" si="35"/>
        <v>13</v>
      </c>
      <c r="C720" s="190" t="s">
        <v>131</v>
      </c>
      <c r="D720" s="190" t="s">
        <v>474</v>
      </c>
      <c r="E720" s="190">
        <v>1</v>
      </c>
      <c r="F720" s="190">
        <v>0</v>
      </c>
      <c r="G720" s="190">
        <v>0</v>
      </c>
      <c r="H720" s="190">
        <v>1</v>
      </c>
      <c r="I720" s="190">
        <v>0</v>
      </c>
      <c r="J720" s="190">
        <v>0</v>
      </c>
      <c r="K720" s="190">
        <v>0</v>
      </c>
      <c r="L720" s="190">
        <v>0</v>
      </c>
      <c r="M720" s="272">
        <f t="shared" si="33"/>
        <v>1</v>
      </c>
    </row>
    <row r="721" spans="1:13" x14ac:dyDescent="0.3">
      <c r="A721" s="240" t="str">
        <f t="shared" si="34"/>
        <v>23JT14</v>
      </c>
      <c r="B721" s="240">
        <f t="shared" si="35"/>
        <v>14</v>
      </c>
      <c r="C721" s="190" t="s">
        <v>131</v>
      </c>
      <c r="D721" s="190" t="s">
        <v>485</v>
      </c>
      <c r="E721" s="190">
        <v>0</v>
      </c>
      <c r="F721" s="190">
        <v>0</v>
      </c>
      <c r="G721" s="190">
        <v>0</v>
      </c>
      <c r="H721" s="190">
        <v>0</v>
      </c>
      <c r="I721" s="190">
        <v>0</v>
      </c>
      <c r="J721" s="190">
        <v>0</v>
      </c>
      <c r="K721" s="190">
        <v>0</v>
      </c>
      <c r="L721" s="190">
        <v>0</v>
      </c>
      <c r="M721" s="272">
        <f t="shared" si="33"/>
        <v>0</v>
      </c>
    </row>
    <row r="722" spans="1:13" x14ac:dyDescent="0.3">
      <c r="A722" s="240" t="str">
        <f t="shared" si="34"/>
        <v>23JT15</v>
      </c>
      <c r="B722" s="240">
        <f t="shared" si="35"/>
        <v>15</v>
      </c>
      <c r="C722" s="190" t="s">
        <v>131</v>
      </c>
      <c r="D722" s="190" t="s">
        <v>494</v>
      </c>
      <c r="E722" s="190">
        <v>0</v>
      </c>
      <c r="F722" s="190">
        <v>0</v>
      </c>
      <c r="G722" s="190">
        <v>0</v>
      </c>
      <c r="H722" s="190">
        <v>0</v>
      </c>
      <c r="I722" s="190">
        <v>1</v>
      </c>
      <c r="J722" s="190">
        <v>0</v>
      </c>
      <c r="K722" s="190">
        <v>0</v>
      </c>
      <c r="L722" s="190">
        <v>1</v>
      </c>
      <c r="M722" s="272">
        <f t="shared" si="33"/>
        <v>0</v>
      </c>
    </row>
    <row r="723" spans="1:13" x14ac:dyDescent="0.3">
      <c r="A723" s="240" t="str">
        <f t="shared" si="34"/>
        <v>23JT16</v>
      </c>
      <c r="B723" s="240">
        <f t="shared" si="35"/>
        <v>16</v>
      </c>
      <c r="C723" s="273" t="s">
        <v>131</v>
      </c>
      <c r="D723" s="273" t="s">
        <v>509</v>
      </c>
      <c r="E723" s="273">
        <v>1</v>
      </c>
      <c r="F723" s="273">
        <v>0</v>
      </c>
      <c r="G723" s="273">
        <v>0</v>
      </c>
      <c r="H723" s="273">
        <v>1</v>
      </c>
      <c r="I723" s="273">
        <v>0</v>
      </c>
      <c r="J723" s="273">
        <v>0</v>
      </c>
      <c r="K723" s="273">
        <v>0</v>
      </c>
      <c r="L723" s="273">
        <v>0</v>
      </c>
      <c r="M723" s="272">
        <f t="shared" si="33"/>
        <v>1</v>
      </c>
    </row>
    <row r="724" spans="1:13" x14ac:dyDescent="0.3">
      <c r="A724" s="240" t="str">
        <f t="shared" si="34"/>
        <v>23JU01</v>
      </c>
      <c r="B724" s="240">
        <f t="shared" si="35"/>
        <v>1</v>
      </c>
      <c r="C724" s="190" t="s">
        <v>266</v>
      </c>
      <c r="D724" s="190" t="s">
        <v>494</v>
      </c>
      <c r="E724" s="190">
        <v>1</v>
      </c>
      <c r="F724" s="190">
        <v>0</v>
      </c>
      <c r="G724" s="190">
        <v>0</v>
      </c>
      <c r="H724" s="190">
        <v>1</v>
      </c>
      <c r="I724" s="190">
        <v>1</v>
      </c>
      <c r="J724" s="190">
        <v>0</v>
      </c>
      <c r="K724" s="190">
        <v>0</v>
      </c>
      <c r="L724" s="190">
        <v>1</v>
      </c>
      <c r="M724" s="272">
        <f t="shared" si="33"/>
        <v>0</v>
      </c>
    </row>
    <row r="725" spans="1:13" x14ac:dyDescent="0.3">
      <c r="A725" s="240" t="str">
        <f t="shared" si="34"/>
        <v>23JU02</v>
      </c>
      <c r="B725" s="240">
        <f t="shared" si="35"/>
        <v>2</v>
      </c>
      <c r="C725" s="190" t="s">
        <v>266</v>
      </c>
      <c r="D725" s="190" t="s">
        <v>496</v>
      </c>
      <c r="E725" s="190">
        <v>6</v>
      </c>
      <c r="F725" s="190">
        <v>0</v>
      </c>
      <c r="G725" s="190">
        <v>0</v>
      </c>
      <c r="H725" s="190">
        <v>6</v>
      </c>
      <c r="I725" s="190">
        <v>2</v>
      </c>
      <c r="J725" s="190">
        <v>0</v>
      </c>
      <c r="K725" s="190">
        <v>0</v>
      </c>
      <c r="L725" s="190">
        <v>2</v>
      </c>
      <c r="M725" s="272">
        <f t="shared" si="33"/>
        <v>1</v>
      </c>
    </row>
    <row r="726" spans="1:13" x14ac:dyDescent="0.3">
      <c r="A726" s="240" t="str">
        <f t="shared" si="34"/>
        <v>23JU03</v>
      </c>
      <c r="B726" s="240">
        <f t="shared" si="35"/>
        <v>3</v>
      </c>
      <c r="C726" s="190" t="s">
        <v>266</v>
      </c>
      <c r="D726" s="190" t="s">
        <v>499</v>
      </c>
      <c r="E726" s="190">
        <v>0</v>
      </c>
      <c r="F726" s="190">
        <v>0</v>
      </c>
      <c r="G726" s="190">
        <v>0</v>
      </c>
      <c r="H726" s="190">
        <v>0</v>
      </c>
      <c r="I726" s="190">
        <v>0</v>
      </c>
      <c r="J726" s="190">
        <v>0</v>
      </c>
      <c r="K726" s="190">
        <v>0</v>
      </c>
      <c r="L726" s="190">
        <v>0</v>
      </c>
      <c r="M726" s="272">
        <f t="shared" si="33"/>
        <v>0</v>
      </c>
    </row>
    <row r="727" spans="1:13" x14ac:dyDescent="0.3">
      <c r="A727" s="240" t="str">
        <f t="shared" si="34"/>
        <v>23JU04</v>
      </c>
      <c r="B727" s="240">
        <f t="shared" si="35"/>
        <v>4</v>
      </c>
      <c r="C727" s="190" t="s">
        <v>266</v>
      </c>
      <c r="D727" s="190" t="s">
        <v>501</v>
      </c>
      <c r="E727" s="190">
        <v>0</v>
      </c>
      <c r="F727" s="190">
        <v>0</v>
      </c>
      <c r="G727" s="190">
        <v>0</v>
      </c>
      <c r="H727" s="190">
        <v>0</v>
      </c>
      <c r="I727" s="190">
        <v>0</v>
      </c>
      <c r="J727" s="190">
        <v>0</v>
      </c>
      <c r="K727" s="190">
        <v>0</v>
      </c>
      <c r="L727" s="190">
        <v>0</v>
      </c>
      <c r="M727" s="272">
        <f t="shared" si="33"/>
        <v>0</v>
      </c>
    </row>
    <row r="728" spans="1:13" x14ac:dyDescent="0.3">
      <c r="A728" s="240" t="str">
        <f t="shared" si="34"/>
        <v>23KF01</v>
      </c>
      <c r="B728" s="240">
        <f t="shared" si="35"/>
        <v>1</v>
      </c>
      <c r="C728" s="190" t="s">
        <v>419</v>
      </c>
      <c r="D728" s="190" t="s">
        <v>417</v>
      </c>
      <c r="E728" s="190">
        <v>0</v>
      </c>
      <c r="F728" s="190">
        <v>0</v>
      </c>
      <c r="G728" s="190">
        <v>0</v>
      </c>
      <c r="H728" s="190">
        <v>0</v>
      </c>
      <c r="I728" s="190">
        <v>0</v>
      </c>
      <c r="J728" s="190">
        <v>0</v>
      </c>
      <c r="K728" s="190">
        <v>0</v>
      </c>
      <c r="L728" s="190">
        <v>0</v>
      </c>
      <c r="M728" s="272">
        <f t="shared" si="33"/>
        <v>0</v>
      </c>
    </row>
    <row r="729" spans="1:13" x14ac:dyDescent="0.3">
      <c r="A729" s="240" t="str">
        <f t="shared" si="34"/>
        <v>23KF02</v>
      </c>
      <c r="B729" s="240">
        <f t="shared" si="35"/>
        <v>2</v>
      </c>
      <c r="C729" s="190" t="s">
        <v>419</v>
      </c>
      <c r="D729" s="190" t="s">
        <v>420</v>
      </c>
      <c r="E729" s="190">
        <v>4</v>
      </c>
      <c r="F729" s="190">
        <v>0</v>
      </c>
      <c r="G729" s="190">
        <v>0</v>
      </c>
      <c r="H729" s="190">
        <v>4</v>
      </c>
      <c r="I729" s="190">
        <v>1</v>
      </c>
      <c r="J729" s="190">
        <v>0</v>
      </c>
      <c r="K729" s="190">
        <v>0</v>
      </c>
      <c r="L729" s="190">
        <v>1</v>
      </c>
      <c r="M729" s="272">
        <f t="shared" si="33"/>
        <v>1</v>
      </c>
    </row>
    <row r="730" spans="1:13" x14ac:dyDescent="0.3">
      <c r="A730" s="240" t="str">
        <f t="shared" si="34"/>
        <v>23KF03</v>
      </c>
      <c r="B730" s="240">
        <f t="shared" si="35"/>
        <v>3</v>
      </c>
      <c r="C730" s="190" t="s">
        <v>419</v>
      </c>
      <c r="D730" s="190" t="s">
        <v>433</v>
      </c>
      <c r="E730" s="190">
        <v>0</v>
      </c>
      <c r="F730" s="190">
        <v>0</v>
      </c>
      <c r="G730" s="190">
        <v>0</v>
      </c>
      <c r="H730" s="190">
        <v>0</v>
      </c>
      <c r="I730" s="190">
        <v>0</v>
      </c>
      <c r="J730" s="190">
        <v>0</v>
      </c>
      <c r="K730" s="190">
        <v>0</v>
      </c>
      <c r="L730" s="190">
        <v>0</v>
      </c>
      <c r="M730" s="272">
        <f t="shared" si="33"/>
        <v>0</v>
      </c>
    </row>
    <row r="731" spans="1:13" x14ac:dyDescent="0.3">
      <c r="A731" s="240" t="str">
        <f t="shared" si="34"/>
        <v>23XK01</v>
      </c>
      <c r="B731" s="240">
        <f t="shared" si="35"/>
        <v>1</v>
      </c>
      <c r="C731" s="190" t="s">
        <v>105</v>
      </c>
      <c r="D731" s="190" t="s">
        <v>438</v>
      </c>
      <c r="E731" s="190">
        <v>0</v>
      </c>
      <c r="F731" s="190">
        <v>0</v>
      </c>
      <c r="G731" s="190">
        <v>0</v>
      </c>
      <c r="H731" s="190">
        <v>0</v>
      </c>
      <c r="I731" s="190">
        <v>0</v>
      </c>
      <c r="J731" s="190">
        <v>0</v>
      </c>
      <c r="K731" s="190">
        <v>0</v>
      </c>
      <c r="L731" s="190">
        <v>0</v>
      </c>
      <c r="M731" s="272">
        <f t="shared" si="33"/>
        <v>0</v>
      </c>
    </row>
    <row r="732" spans="1:13" x14ac:dyDescent="0.3">
      <c r="A732" s="240" t="str">
        <f t="shared" si="34"/>
        <v>23XK02</v>
      </c>
      <c r="B732" s="240">
        <f t="shared" si="35"/>
        <v>2</v>
      </c>
      <c r="C732" s="190" t="s">
        <v>105</v>
      </c>
      <c r="D732" s="190" t="s">
        <v>497</v>
      </c>
      <c r="E732" s="190">
        <v>19</v>
      </c>
      <c r="F732" s="190">
        <v>0</v>
      </c>
      <c r="G732" s="190">
        <v>0</v>
      </c>
      <c r="H732" s="190">
        <v>19</v>
      </c>
      <c r="I732" s="190">
        <v>8</v>
      </c>
      <c r="J732" s="190">
        <v>0</v>
      </c>
      <c r="K732" s="190">
        <v>0</v>
      </c>
      <c r="L732" s="190">
        <v>8</v>
      </c>
      <c r="M732" s="272">
        <f t="shared" si="33"/>
        <v>1</v>
      </c>
    </row>
    <row r="733" spans="1:13" x14ac:dyDescent="0.3">
      <c r="A733" s="240" t="str">
        <f t="shared" si="34"/>
        <v>23XK03</v>
      </c>
      <c r="B733" s="240">
        <f t="shared" si="35"/>
        <v>3</v>
      </c>
      <c r="C733" s="190" t="s">
        <v>105</v>
      </c>
      <c r="D733" s="190" t="s">
        <v>498</v>
      </c>
      <c r="E733" s="190">
        <v>1</v>
      </c>
      <c r="F733" s="190">
        <v>0</v>
      </c>
      <c r="G733" s="190">
        <v>0</v>
      </c>
      <c r="H733" s="190">
        <v>1</v>
      </c>
      <c r="I733" s="190">
        <v>1</v>
      </c>
      <c r="J733" s="190">
        <v>0</v>
      </c>
      <c r="K733" s="190">
        <v>0</v>
      </c>
      <c r="L733" s="190">
        <v>1</v>
      </c>
      <c r="M733" s="272">
        <f t="shared" si="33"/>
        <v>0</v>
      </c>
    </row>
    <row r="734" spans="1:13" x14ac:dyDescent="0.3">
      <c r="A734" s="240" t="str">
        <f t="shared" si="34"/>
        <v>23XK04</v>
      </c>
      <c r="B734" s="240">
        <f t="shared" si="35"/>
        <v>4</v>
      </c>
      <c r="C734" s="190" t="s">
        <v>105</v>
      </c>
      <c r="D734" s="190" t="s">
        <v>499</v>
      </c>
      <c r="E734" s="190">
        <v>4</v>
      </c>
      <c r="F734" s="190">
        <v>0</v>
      </c>
      <c r="G734" s="190">
        <v>0</v>
      </c>
      <c r="H734" s="190">
        <v>4</v>
      </c>
      <c r="I734" s="190">
        <v>4</v>
      </c>
      <c r="J734" s="190">
        <v>0</v>
      </c>
      <c r="K734" s="190">
        <v>0</v>
      </c>
      <c r="L734" s="190">
        <v>4</v>
      </c>
      <c r="M734" s="272">
        <f t="shared" si="33"/>
        <v>0</v>
      </c>
    </row>
    <row r="735" spans="1:13" x14ac:dyDescent="0.3">
      <c r="A735" s="240" t="str">
        <f t="shared" si="34"/>
        <v>23XK05</v>
      </c>
      <c r="B735" s="240">
        <f t="shared" si="35"/>
        <v>5</v>
      </c>
      <c r="C735" s="190" t="s">
        <v>105</v>
      </c>
      <c r="D735" s="190" t="s">
        <v>500</v>
      </c>
      <c r="E735" s="190">
        <v>5</v>
      </c>
      <c r="F735" s="190">
        <v>0</v>
      </c>
      <c r="G735" s="190">
        <v>0</v>
      </c>
      <c r="H735" s="190">
        <v>5</v>
      </c>
      <c r="I735" s="190">
        <v>1</v>
      </c>
      <c r="J735" s="190">
        <v>0</v>
      </c>
      <c r="K735" s="190">
        <v>0</v>
      </c>
      <c r="L735" s="190">
        <v>1</v>
      </c>
      <c r="M735" s="272">
        <f t="shared" si="33"/>
        <v>1</v>
      </c>
    </row>
    <row r="736" spans="1:13" x14ac:dyDescent="0.3">
      <c r="A736" s="240" t="str">
        <f t="shared" si="34"/>
        <v>23XK06</v>
      </c>
      <c r="B736" s="240">
        <f t="shared" si="35"/>
        <v>6</v>
      </c>
      <c r="C736" s="190" t="s">
        <v>105</v>
      </c>
      <c r="D736" s="190" t="s">
        <v>502</v>
      </c>
      <c r="E736" s="190">
        <v>0</v>
      </c>
      <c r="F736" s="190">
        <v>0</v>
      </c>
      <c r="G736" s="190">
        <v>0</v>
      </c>
      <c r="H736" s="190">
        <v>0</v>
      </c>
      <c r="I736" s="190">
        <v>1</v>
      </c>
      <c r="J736" s="190">
        <v>0</v>
      </c>
      <c r="K736" s="190">
        <v>0</v>
      </c>
      <c r="L736" s="190">
        <v>1</v>
      </c>
      <c r="M736" s="272">
        <f t="shared" si="33"/>
        <v>0</v>
      </c>
    </row>
    <row r="737" spans="1:13" x14ac:dyDescent="0.3">
      <c r="A737" s="240" t="str">
        <f t="shared" si="34"/>
        <v>26LD01</v>
      </c>
      <c r="B737" s="240">
        <f t="shared" si="35"/>
        <v>1</v>
      </c>
      <c r="C737" s="190" t="s">
        <v>132</v>
      </c>
      <c r="D737" s="190" t="s">
        <v>405</v>
      </c>
      <c r="E737" s="190">
        <v>0</v>
      </c>
      <c r="F737" s="190">
        <v>0</v>
      </c>
      <c r="G737" s="190">
        <v>0</v>
      </c>
      <c r="H737" s="190">
        <v>0</v>
      </c>
      <c r="I737" s="190">
        <v>5</v>
      </c>
      <c r="J737" s="190">
        <v>0</v>
      </c>
      <c r="K737" s="190">
        <v>0</v>
      </c>
      <c r="L737" s="190">
        <v>5</v>
      </c>
      <c r="M737" s="272">
        <f t="shared" si="33"/>
        <v>0</v>
      </c>
    </row>
    <row r="738" spans="1:13" x14ac:dyDescent="0.3">
      <c r="A738" s="240" t="str">
        <f t="shared" si="34"/>
        <v>26LD02</v>
      </c>
      <c r="B738" s="240">
        <f t="shared" si="35"/>
        <v>2</v>
      </c>
      <c r="C738" s="190" t="s">
        <v>132</v>
      </c>
      <c r="D738" s="190" t="s">
        <v>485</v>
      </c>
      <c r="E738" s="190">
        <v>0</v>
      </c>
      <c r="F738" s="190">
        <v>0</v>
      </c>
      <c r="G738" s="190">
        <v>0</v>
      </c>
      <c r="H738" s="190">
        <v>0</v>
      </c>
      <c r="I738" s="190">
        <v>0</v>
      </c>
      <c r="J738" s="190">
        <v>0</v>
      </c>
      <c r="K738" s="190">
        <v>0</v>
      </c>
      <c r="L738" s="190">
        <v>0</v>
      </c>
      <c r="M738" s="272">
        <f t="shared" si="33"/>
        <v>0</v>
      </c>
    </row>
    <row r="739" spans="1:13" x14ac:dyDescent="0.3">
      <c r="A739" s="240" t="str">
        <f t="shared" si="34"/>
        <v>26LY01</v>
      </c>
      <c r="B739" s="240">
        <f t="shared" si="35"/>
        <v>1</v>
      </c>
      <c r="C739" s="190" t="s">
        <v>484</v>
      </c>
      <c r="D739" s="190" t="s">
        <v>478</v>
      </c>
      <c r="E739" s="190">
        <v>0</v>
      </c>
      <c r="F739" s="190">
        <v>0</v>
      </c>
      <c r="G739" s="190">
        <v>0</v>
      </c>
      <c r="H739" s="190">
        <v>0</v>
      </c>
      <c r="I739" s="190">
        <v>1</v>
      </c>
      <c r="J739" s="190">
        <v>0</v>
      </c>
      <c r="K739" s="190">
        <v>0</v>
      </c>
      <c r="L739" s="190">
        <v>1</v>
      </c>
      <c r="M739" s="272">
        <f t="shared" si="33"/>
        <v>0</v>
      </c>
    </row>
    <row r="740" spans="1:13" x14ac:dyDescent="0.3">
      <c r="A740" s="240" t="str">
        <f t="shared" si="34"/>
        <v>26LY02</v>
      </c>
      <c r="B740" s="240">
        <f t="shared" si="35"/>
        <v>2</v>
      </c>
      <c r="C740" s="190" t="s">
        <v>484</v>
      </c>
      <c r="D740" s="190" t="s">
        <v>490</v>
      </c>
      <c r="E740" s="190">
        <v>0</v>
      </c>
      <c r="F740" s="190">
        <v>0</v>
      </c>
      <c r="G740" s="190">
        <v>0</v>
      </c>
      <c r="H740" s="190">
        <v>0</v>
      </c>
      <c r="I740" s="190">
        <v>1</v>
      </c>
      <c r="J740" s="190">
        <v>0</v>
      </c>
      <c r="K740" s="190">
        <v>0</v>
      </c>
      <c r="L740" s="190">
        <v>1</v>
      </c>
      <c r="M740" s="272">
        <f t="shared" si="33"/>
        <v>0</v>
      </c>
    </row>
    <row r="741" spans="1:13" x14ac:dyDescent="0.3">
      <c r="A741" s="240" t="str">
        <f t="shared" si="34"/>
        <v>26MC01</v>
      </c>
      <c r="B741" s="240">
        <f t="shared" si="35"/>
        <v>1</v>
      </c>
      <c r="C741" s="190" t="s">
        <v>133</v>
      </c>
      <c r="D741" s="190" t="s">
        <v>405</v>
      </c>
      <c r="E741" s="190">
        <v>1</v>
      </c>
      <c r="F741" s="190">
        <v>0</v>
      </c>
      <c r="G741" s="190">
        <v>0</v>
      </c>
      <c r="H741" s="190">
        <v>1</v>
      </c>
      <c r="I741" s="190">
        <v>0</v>
      </c>
      <c r="J741" s="190">
        <v>0</v>
      </c>
      <c r="K741" s="190">
        <v>1</v>
      </c>
      <c r="L741" s="190">
        <v>1</v>
      </c>
      <c r="M741" s="272">
        <f t="shared" si="33"/>
        <v>0</v>
      </c>
    </row>
    <row r="742" spans="1:13" x14ac:dyDescent="0.3">
      <c r="A742" s="240" t="str">
        <f t="shared" si="34"/>
        <v>26MC02</v>
      </c>
      <c r="B742" s="240">
        <f t="shared" si="35"/>
        <v>2</v>
      </c>
      <c r="C742" s="190" t="s">
        <v>133</v>
      </c>
      <c r="D742" s="190" t="s">
        <v>411</v>
      </c>
      <c r="E742" s="190">
        <v>0</v>
      </c>
      <c r="F742" s="190">
        <v>0</v>
      </c>
      <c r="G742" s="190">
        <v>0</v>
      </c>
      <c r="H742" s="190">
        <v>0</v>
      </c>
      <c r="I742" s="190">
        <v>3</v>
      </c>
      <c r="J742" s="190">
        <v>0</v>
      </c>
      <c r="K742" s="190">
        <v>1</v>
      </c>
      <c r="L742" s="190">
        <v>4</v>
      </c>
      <c r="M742" s="272">
        <f t="shared" si="33"/>
        <v>0</v>
      </c>
    </row>
    <row r="743" spans="1:13" x14ac:dyDescent="0.3">
      <c r="A743" s="240" t="str">
        <f t="shared" si="34"/>
        <v>26MC03</v>
      </c>
      <c r="B743" s="240">
        <f t="shared" si="35"/>
        <v>3</v>
      </c>
      <c r="C743" s="190" t="s">
        <v>133</v>
      </c>
      <c r="D743" s="190" t="s">
        <v>428</v>
      </c>
      <c r="E743" s="190">
        <v>0</v>
      </c>
      <c r="F743" s="190">
        <v>0</v>
      </c>
      <c r="G743" s="190">
        <v>0</v>
      </c>
      <c r="H743" s="190">
        <v>0</v>
      </c>
      <c r="I743" s="190">
        <v>1</v>
      </c>
      <c r="J743" s="190">
        <v>0</v>
      </c>
      <c r="K743" s="190">
        <v>0</v>
      </c>
      <c r="L743" s="190">
        <v>1</v>
      </c>
      <c r="M743" s="272">
        <f t="shared" si="33"/>
        <v>0</v>
      </c>
    </row>
    <row r="744" spans="1:13" x14ac:dyDescent="0.3">
      <c r="A744" s="240" t="str">
        <f t="shared" si="34"/>
        <v>26MR01</v>
      </c>
      <c r="B744" s="240">
        <f t="shared" si="35"/>
        <v>1</v>
      </c>
      <c r="C744" s="190" t="s">
        <v>327</v>
      </c>
      <c r="D744" s="190" t="s">
        <v>488</v>
      </c>
      <c r="E744" s="190">
        <v>0</v>
      </c>
      <c r="F744" s="190">
        <v>0</v>
      </c>
      <c r="G744" s="190">
        <v>0</v>
      </c>
      <c r="H744" s="190">
        <v>0</v>
      </c>
      <c r="I744" s="190">
        <v>1</v>
      </c>
      <c r="J744" s="190">
        <v>1</v>
      </c>
      <c r="K744" s="190">
        <v>0</v>
      </c>
      <c r="L744" s="190">
        <v>2</v>
      </c>
      <c r="M744" s="272">
        <f t="shared" si="33"/>
        <v>0</v>
      </c>
    </row>
    <row r="745" spans="1:13" x14ac:dyDescent="0.3">
      <c r="A745" s="240" t="str">
        <f t="shared" si="34"/>
        <v>26MU01</v>
      </c>
      <c r="B745" s="240">
        <f t="shared" si="35"/>
        <v>1</v>
      </c>
      <c r="C745" s="190" t="s">
        <v>118</v>
      </c>
      <c r="D745" s="190" t="s">
        <v>402</v>
      </c>
      <c r="E745" s="190">
        <v>0</v>
      </c>
      <c r="F745" s="190">
        <v>0</v>
      </c>
      <c r="G745" s="190">
        <v>0</v>
      </c>
      <c r="H745" s="190">
        <v>0</v>
      </c>
      <c r="I745" s="190">
        <v>2</v>
      </c>
      <c r="J745" s="190">
        <v>0</v>
      </c>
      <c r="K745" s="190">
        <v>0</v>
      </c>
      <c r="L745" s="190">
        <v>2</v>
      </c>
      <c r="M745" s="272">
        <f t="shared" si="33"/>
        <v>0</v>
      </c>
    </row>
    <row r="746" spans="1:13" x14ac:dyDescent="0.3">
      <c r="A746" s="240" t="str">
        <f t="shared" si="34"/>
        <v>26MU02</v>
      </c>
      <c r="B746" s="240">
        <f t="shared" si="35"/>
        <v>2</v>
      </c>
      <c r="C746" s="190" t="s">
        <v>118</v>
      </c>
      <c r="D746" s="190" t="s">
        <v>413</v>
      </c>
      <c r="E746" s="190">
        <v>0</v>
      </c>
      <c r="F746" s="190">
        <v>0</v>
      </c>
      <c r="G746" s="190">
        <v>0</v>
      </c>
      <c r="H746" s="190">
        <v>0</v>
      </c>
      <c r="I746" s="190">
        <v>0</v>
      </c>
      <c r="J746" s="190">
        <v>0</v>
      </c>
      <c r="K746" s="190">
        <v>0</v>
      </c>
      <c r="L746" s="190">
        <v>0</v>
      </c>
      <c r="M746" s="272">
        <f t="shared" si="33"/>
        <v>0</v>
      </c>
    </row>
    <row r="747" spans="1:13" x14ac:dyDescent="0.3">
      <c r="A747" s="240" t="str">
        <f t="shared" si="34"/>
        <v>26MW01</v>
      </c>
      <c r="B747" s="240">
        <f t="shared" si="35"/>
        <v>1</v>
      </c>
      <c r="C747" s="274" t="s">
        <v>107</v>
      </c>
      <c r="D747" s="274" t="s">
        <v>393</v>
      </c>
      <c r="E747" s="274">
        <v>0</v>
      </c>
      <c r="F747" s="274">
        <v>0</v>
      </c>
      <c r="G747" s="274">
        <v>0</v>
      </c>
      <c r="H747" s="274">
        <v>0</v>
      </c>
      <c r="I747" s="274">
        <v>1</v>
      </c>
      <c r="J747" s="274">
        <v>0</v>
      </c>
      <c r="K747" s="274">
        <v>1</v>
      </c>
      <c r="L747" s="274">
        <v>2</v>
      </c>
      <c r="M747" s="272">
        <f t="shared" si="33"/>
        <v>0</v>
      </c>
    </row>
    <row r="748" spans="1:13" x14ac:dyDescent="0.3">
      <c r="A748" s="240" t="str">
        <f t="shared" si="34"/>
        <v>26NC01</v>
      </c>
      <c r="B748" s="240">
        <f t="shared" si="35"/>
        <v>1</v>
      </c>
      <c r="C748" s="275" t="s">
        <v>108</v>
      </c>
      <c r="D748" s="275" t="s">
        <v>393</v>
      </c>
      <c r="E748" s="275">
        <v>0</v>
      </c>
      <c r="F748" s="275">
        <v>0</v>
      </c>
      <c r="G748" s="275">
        <v>0</v>
      </c>
      <c r="H748" s="275">
        <v>0</v>
      </c>
      <c r="I748" s="275">
        <v>4</v>
      </c>
      <c r="J748" s="275">
        <v>0</v>
      </c>
      <c r="K748" s="275">
        <v>0</v>
      </c>
      <c r="L748" s="275">
        <v>4</v>
      </c>
      <c r="M748" s="272">
        <f t="shared" si="33"/>
        <v>0</v>
      </c>
    </row>
    <row r="749" spans="1:13" x14ac:dyDescent="0.3">
      <c r="A749" s="240" t="str">
        <f t="shared" si="34"/>
        <v>26NE01</v>
      </c>
      <c r="B749" s="240">
        <f t="shared" si="35"/>
        <v>1</v>
      </c>
      <c r="C749" s="275" t="s">
        <v>395</v>
      </c>
      <c r="D749" s="275" t="s">
        <v>393</v>
      </c>
      <c r="E749" s="275">
        <v>0</v>
      </c>
      <c r="F749" s="275">
        <v>0</v>
      </c>
      <c r="G749" s="275">
        <v>0</v>
      </c>
      <c r="H749" s="275">
        <v>0</v>
      </c>
      <c r="I749" s="275">
        <v>1</v>
      </c>
      <c r="J749" s="275">
        <v>0</v>
      </c>
      <c r="K749" s="275">
        <v>0</v>
      </c>
      <c r="L749" s="275">
        <v>1</v>
      </c>
      <c r="M749" s="272">
        <f t="shared" si="33"/>
        <v>0</v>
      </c>
    </row>
    <row r="750" spans="1:13" x14ac:dyDescent="0.3">
      <c r="A750" s="240" t="str">
        <f t="shared" si="34"/>
        <v>26NL01</v>
      </c>
      <c r="B750" s="240">
        <f t="shared" si="35"/>
        <v>1</v>
      </c>
      <c r="C750" s="275" t="s">
        <v>119</v>
      </c>
      <c r="D750" s="275" t="s">
        <v>402</v>
      </c>
      <c r="E750" s="275">
        <v>0</v>
      </c>
      <c r="F750" s="275">
        <v>0</v>
      </c>
      <c r="G750" s="275">
        <v>0</v>
      </c>
      <c r="H750" s="275">
        <v>0</v>
      </c>
      <c r="I750" s="275">
        <v>0</v>
      </c>
      <c r="J750" s="275">
        <v>0</v>
      </c>
      <c r="K750" s="275">
        <v>0</v>
      </c>
      <c r="L750" s="275">
        <v>0</v>
      </c>
      <c r="M750" s="272">
        <f t="shared" si="33"/>
        <v>0</v>
      </c>
    </row>
    <row r="751" spans="1:13" x14ac:dyDescent="0.3">
      <c r="A751" s="240" t="str">
        <f t="shared" si="34"/>
        <v>26NL02</v>
      </c>
      <c r="B751" s="240">
        <f t="shared" si="35"/>
        <v>2</v>
      </c>
      <c r="C751" s="275" t="s">
        <v>119</v>
      </c>
      <c r="D751" s="275" t="s">
        <v>413</v>
      </c>
      <c r="E751" s="275">
        <v>0</v>
      </c>
      <c r="F751" s="275">
        <v>0</v>
      </c>
      <c r="G751" s="275">
        <v>0</v>
      </c>
      <c r="H751" s="275">
        <v>0</v>
      </c>
      <c r="I751" s="275">
        <v>0</v>
      </c>
      <c r="J751" s="275">
        <v>0</v>
      </c>
      <c r="K751" s="275">
        <v>0</v>
      </c>
      <c r="L751" s="275">
        <v>0</v>
      </c>
      <c r="M751" s="272">
        <f t="shared" si="33"/>
        <v>0</v>
      </c>
    </row>
    <row r="752" spans="1:13" x14ac:dyDescent="0.3">
      <c r="A752" s="240" t="str">
        <f t="shared" si="34"/>
        <v>26NR01</v>
      </c>
      <c r="B752" s="240">
        <f t="shared" si="35"/>
        <v>1</v>
      </c>
      <c r="C752" s="275" t="s">
        <v>165</v>
      </c>
      <c r="D752" s="275" t="s">
        <v>423</v>
      </c>
      <c r="E752" s="275">
        <v>0</v>
      </c>
      <c r="F752" s="275">
        <v>0</v>
      </c>
      <c r="G752" s="275">
        <v>0</v>
      </c>
      <c r="H752" s="275">
        <v>0</v>
      </c>
      <c r="I752" s="275">
        <v>1</v>
      </c>
      <c r="J752" s="275">
        <v>0</v>
      </c>
      <c r="K752" s="275">
        <v>0</v>
      </c>
      <c r="L752" s="275">
        <v>1</v>
      </c>
      <c r="M752" s="272">
        <f t="shared" si="33"/>
        <v>0</v>
      </c>
    </row>
    <row r="753" spans="1:13" x14ac:dyDescent="0.3">
      <c r="A753" s="240" t="str">
        <f t="shared" si="34"/>
        <v>26NR02</v>
      </c>
      <c r="B753" s="240">
        <f t="shared" si="35"/>
        <v>2</v>
      </c>
      <c r="C753" s="275" t="s">
        <v>165</v>
      </c>
      <c r="D753" s="275" t="s">
        <v>442</v>
      </c>
      <c r="E753" s="275">
        <v>0</v>
      </c>
      <c r="F753" s="275">
        <v>0</v>
      </c>
      <c r="G753" s="275">
        <v>0</v>
      </c>
      <c r="H753" s="275">
        <v>0</v>
      </c>
      <c r="I753" s="275">
        <v>0</v>
      </c>
      <c r="J753" s="275">
        <v>0</v>
      </c>
      <c r="K753" s="275">
        <v>0</v>
      </c>
      <c r="L753" s="275">
        <v>0</v>
      </c>
      <c r="M753" s="272">
        <f t="shared" si="33"/>
        <v>0</v>
      </c>
    </row>
    <row r="754" spans="1:13" x14ac:dyDescent="0.3">
      <c r="A754" s="240" t="str">
        <f t="shared" si="34"/>
        <v>26NU01</v>
      </c>
      <c r="B754" s="240">
        <f t="shared" si="35"/>
        <v>1</v>
      </c>
      <c r="C754" s="275" t="s">
        <v>109</v>
      </c>
      <c r="D754" s="275" t="s">
        <v>393</v>
      </c>
      <c r="E754" s="275">
        <v>0</v>
      </c>
      <c r="F754" s="275">
        <v>0</v>
      </c>
      <c r="G754" s="275">
        <v>0</v>
      </c>
      <c r="H754" s="275">
        <v>0</v>
      </c>
      <c r="I754" s="275">
        <v>0</v>
      </c>
      <c r="J754" s="275">
        <v>0</v>
      </c>
      <c r="K754" s="275">
        <v>1</v>
      </c>
      <c r="L754" s="275">
        <v>1</v>
      </c>
      <c r="M754" s="272">
        <f t="shared" si="33"/>
        <v>0</v>
      </c>
    </row>
    <row r="755" spans="1:13" x14ac:dyDescent="0.3">
      <c r="A755" s="240" t="str">
        <f t="shared" si="34"/>
        <v>30EF01</v>
      </c>
      <c r="B755" s="240">
        <f t="shared" si="35"/>
        <v>1</v>
      </c>
      <c r="C755" s="275" t="s">
        <v>170</v>
      </c>
      <c r="D755" s="275" t="s">
        <v>426</v>
      </c>
      <c r="E755" s="275">
        <v>1</v>
      </c>
      <c r="F755" s="275">
        <v>1</v>
      </c>
      <c r="G755" s="275">
        <v>0</v>
      </c>
      <c r="H755" s="275">
        <v>2</v>
      </c>
      <c r="I755" s="275">
        <v>0</v>
      </c>
      <c r="J755" s="275">
        <v>0</v>
      </c>
      <c r="K755" s="275">
        <v>0</v>
      </c>
      <c r="L755" s="275">
        <v>0</v>
      </c>
      <c r="M755" s="272">
        <f t="shared" si="33"/>
        <v>1</v>
      </c>
    </row>
    <row r="756" spans="1:13" x14ac:dyDescent="0.3">
      <c r="E756" s="182">
        <f t="shared" ref="E756:M756" si="36">SUM(E11:E755)</f>
        <v>1100</v>
      </c>
      <c r="F756" s="182">
        <f t="shared" si="36"/>
        <v>20</v>
      </c>
      <c r="G756" s="182">
        <f t="shared" si="36"/>
        <v>15</v>
      </c>
      <c r="H756" s="182">
        <f t="shared" si="36"/>
        <v>1135</v>
      </c>
      <c r="I756" s="182">
        <f t="shared" si="36"/>
        <v>789</v>
      </c>
      <c r="J756" s="182">
        <f t="shared" si="36"/>
        <v>35</v>
      </c>
      <c r="K756" s="182">
        <f t="shared" si="36"/>
        <v>48</v>
      </c>
      <c r="L756" s="182">
        <f t="shared" si="36"/>
        <v>872</v>
      </c>
      <c r="M756" s="182">
        <f t="shared" si="36"/>
        <v>286</v>
      </c>
    </row>
    <row r="757" spans="1:13" x14ac:dyDescent="0.3">
      <c r="H757" s="249">
        <f>-L756</f>
        <v>-872</v>
      </c>
    </row>
    <row r="758" spans="1:13" x14ac:dyDescent="0.3">
      <c r="H758" s="182">
        <f>H756-H757</f>
        <v>2007</v>
      </c>
    </row>
  </sheetData>
  <sheetProtection algorithmName="SHA-512" hashValue="5jhl6EwNiPkxCl14uyic/3s4S/JjhyXC1beMwiaUEB8M2n8f+Uk/PTHQCcG011GwjwuJJcXeLV5is+L9QUP2Xw==" saltValue="RRKBFh8PXjxdtuE5/XNt5w==" spinCount="100000" sheet="1" objects="1" scenarios="1"/>
  <mergeCells count="5">
    <mergeCell ref="C8:C9"/>
    <mergeCell ref="D8:D9"/>
    <mergeCell ref="E8:L8"/>
    <mergeCell ref="E9:H9"/>
    <mergeCell ref="I9:L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67"/>
  <sheetViews>
    <sheetView zoomScale="84" zoomScaleNormal="84" workbookViewId="0"/>
  </sheetViews>
  <sheetFormatPr defaultColWidth="8.85546875" defaultRowHeight="12.75" x14ac:dyDescent="0.2"/>
  <cols>
    <col min="3" max="3" width="72" bestFit="1" customWidth="1"/>
    <col min="4" max="4" width="2.140625" customWidth="1"/>
    <col min="7" max="7" width="76.42578125" bestFit="1" customWidth="1"/>
    <col min="8" max="8" width="2" customWidth="1"/>
    <col min="10" max="12" width="9.140625"/>
    <col min="13" max="13" width="24.7109375" customWidth="1"/>
    <col min="14" max="14" width="5.85546875" customWidth="1"/>
    <col min="15" max="15" width="5.42578125" customWidth="1"/>
    <col min="16" max="16" width="4.85546875" customWidth="1"/>
  </cols>
  <sheetData>
    <row r="1" spans="1:18" x14ac:dyDescent="0.2">
      <c r="A1" t="s">
        <v>510</v>
      </c>
      <c r="B1" t="s">
        <v>511</v>
      </c>
      <c r="C1" t="s">
        <v>49</v>
      </c>
      <c r="E1" t="s">
        <v>510</v>
      </c>
      <c r="F1" t="s">
        <v>49</v>
      </c>
      <c r="G1" s="142" t="s">
        <v>1401</v>
      </c>
      <c r="H1" s="142"/>
      <c r="I1" t="s">
        <v>510</v>
      </c>
      <c r="J1" t="s">
        <v>512</v>
      </c>
      <c r="K1" s="143" t="s">
        <v>1475</v>
      </c>
      <c r="L1" s="143" t="s">
        <v>1476</v>
      </c>
      <c r="M1" t="s">
        <v>513</v>
      </c>
      <c r="N1" t="s">
        <v>514</v>
      </c>
      <c r="O1" t="s">
        <v>515</v>
      </c>
      <c r="P1" t="s">
        <v>516</v>
      </c>
      <c r="Q1" t="s">
        <v>517</v>
      </c>
      <c r="R1" t="s">
        <v>45</v>
      </c>
    </row>
    <row r="2" spans="1:18" x14ac:dyDescent="0.2">
      <c r="A2">
        <v>1</v>
      </c>
      <c r="B2" t="s">
        <v>97</v>
      </c>
      <c r="C2" t="s">
        <v>518</v>
      </c>
      <c r="E2">
        <v>1</v>
      </c>
      <c r="F2" t="s">
        <v>393</v>
      </c>
      <c r="G2" t="s">
        <v>1402</v>
      </c>
      <c r="I2">
        <v>1</v>
      </c>
      <c r="J2" s="166" t="s">
        <v>418</v>
      </c>
      <c r="K2" t="s">
        <v>1</v>
      </c>
      <c r="L2" t="s">
        <v>27</v>
      </c>
      <c r="M2" s="166" t="s">
        <v>519</v>
      </c>
      <c r="N2" t="s">
        <v>520</v>
      </c>
      <c r="O2" t="s">
        <v>521</v>
      </c>
      <c r="P2" t="s">
        <v>522</v>
      </c>
      <c r="Q2">
        <v>20137</v>
      </c>
    </row>
    <row r="3" spans="1:18" x14ac:dyDescent="0.2">
      <c r="A3">
        <v>2</v>
      </c>
      <c r="B3" t="s">
        <v>110</v>
      </c>
      <c r="C3" t="s">
        <v>523</v>
      </c>
      <c r="E3">
        <v>2</v>
      </c>
      <c r="F3" t="s">
        <v>396</v>
      </c>
      <c r="G3" t="s">
        <v>1403</v>
      </c>
      <c r="I3">
        <v>2</v>
      </c>
      <c r="J3" s="166" t="s">
        <v>229</v>
      </c>
      <c r="K3" t="s">
        <v>38</v>
      </c>
      <c r="L3" t="s">
        <v>27</v>
      </c>
      <c r="M3" s="166" t="s">
        <v>1488</v>
      </c>
      <c r="N3" t="s">
        <v>524</v>
      </c>
      <c r="O3" t="s">
        <v>525</v>
      </c>
      <c r="P3" t="s">
        <v>526</v>
      </c>
      <c r="Q3">
        <v>62077</v>
      </c>
    </row>
    <row r="4" spans="1:18" x14ac:dyDescent="0.2">
      <c r="A4">
        <v>3</v>
      </c>
      <c r="B4" t="s">
        <v>120</v>
      </c>
      <c r="C4" t="s">
        <v>527</v>
      </c>
      <c r="E4">
        <v>3</v>
      </c>
      <c r="F4" t="s">
        <v>402</v>
      </c>
      <c r="G4" t="s">
        <v>1404</v>
      </c>
      <c r="I4">
        <v>3</v>
      </c>
      <c r="J4" s="166" t="s">
        <v>305</v>
      </c>
      <c r="K4" t="s">
        <v>24</v>
      </c>
      <c r="L4" t="s">
        <v>28</v>
      </c>
      <c r="M4" s="166" t="s">
        <v>1489</v>
      </c>
      <c r="N4" t="s">
        <v>528</v>
      </c>
      <c r="O4" t="s">
        <v>529</v>
      </c>
      <c r="P4" t="s">
        <v>530</v>
      </c>
      <c r="Q4">
        <v>41417</v>
      </c>
    </row>
    <row r="5" spans="1:18" x14ac:dyDescent="0.2">
      <c r="A5">
        <v>4</v>
      </c>
      <c r="B5" t="s">
        <v>134</v>
      </c>
      <c r="C5" t="s">
        <v>531</v>
      </c>
      <c r="E5">
        <v>4</v>
      </c>
      <c r="F5" t="s">
        <v>405</v>
      </c>
      <c r="G5" t="s">
        <v>1405</v>
      </c>
      <c r="I5">
        <v>4</v>
      </c>
      <c r="J5" s="166" t="s">
        <v>98</v>
      </c>
      <c r="K5" t="s">
        <v>24</v>
      </c>
      <c r="L5" t="s">
        <v>27</v>
      </c>
      <c r="M5" s="166" t="s">
        <v>532</v>
      </c>
      <c r="N5" t="s">
        <v>533</v>
      </c>
      <c r="O5" t="s">
        <v>534</v>
      </c>
      <c r="P5" t="s">
        <v>535</v>
      </c>
      <c r="Q5">
        <v>25859</v>
      </c>
    </row>
    <row r="6" spans="1:18" x14ac:dyDescent="0.2">
      <c r="A6">
        <v>5</v>
      </c>
      <c r="B6" t="s">
        <v>135</v>
      </c>
      <c r="C6" t="s">
        <v>536</v>
      </c>
      <c r="E6">
        <v>5</v>
      </c>
      <c r="F6" t="s">
        <v>409</v>
      </c>
      <c r="G6" t="s">
        <v>1406</v>
      </c>
      <c r="I6">
        <v>5</v>
      </c>
      <c r="J6" s="166" t="s">
        <v>504</v>
      </c>
      <c r="K6" t="s">
        <v>24</v>
      </c>
      <c r="L6" t="s">
        <v>29</v>
      </c>
      <c r="M6" s="166" t="s">
        <v>537</v>
      </c>
      <c r="N6" t="s">
        <v>538</v>
      </c>
      <c r="O6" t="s">
        <v>539</v>
      </c>
      <c r="P6" t="s">
        <v>540</v>
      </c>
      <c r="Q6">
        <v>26132</v>
      </c>
    </row>
    <row r="7" spans="1:18" x14ac:dyDescent="0.2">
      <c r="A7">
        <v>6</v>
      </c>
      <c r="B7" t="s">
        <v>137</v>
      </c>
      <c r="C7" t="s">
        <v>541</v>
      </c>
      <c r="E7">
        <v>6</v>
      </c>
      <c r="F7" t="s">
        <v>411</v>
      </c>
      <c r="G7" t="s">
        <v>1407</v>
      </c>
      <c r="I7">
        <v>6</v>
      </c>
      <c r="J7" s="166" t="s">
        <v>121</v>
      </c>
      <c r="K7" t="s">
        <v>24</v>
      </c>
      <c r="L7" t="s">
        <v>28</v>
      </c>
      <c r="M7" s="166" t="s">
        <v>542</v>
      </c>
      <c r="N7" t="s">
        <v>543</v>
      </c>
      <c r="O7" t="s">
        <v>544</v>
      </c>
      <c r="P7" t="s">
        <v>545</v>
      </c>
      <c r="Q7">
        <v>42665</v>
      </c>
    </row>
    <row r="8" spans="1:18" x14ac:dyDescent="0.2">
      <c r="A8">
        <v>7</v>
      </c>
      <c r="B8" t="s">
        <v>140</v>
      </c>
      <c r="C8" t="s">
        <v>546</v>
      </c>
      <c r="E8">
        <v>7</v>
      </c>
      <c r="F8" t="s">
        <v>412</v>
      </c>
      <c r="G8" t="s">
        <v>1408</v>
      </c>
      <c r="I8">
        <v>7</v>
      </c>
      <c r="J8" s="166" t="s">
        <v>371</v>
      </c>
      <c r="K8" t="s">
        <v>24</v>
      </c>
      <c r="L8" t="s">
        <v>29</v>
      </c>
      <c r="M8" s="166" t="s">
        <v>1490</v>
      </c>
      <c r="N8" t="s">
        <v>547</v>
      </c>
      <c r="O8" t="s">
        <v>548</v>
      </c>
      <c r="P8" t="s">
        <v>549</v>
      </c>
      <c r="Q8">
        <v>77338</v>
      </c>
    </row>
    <row r="9" spans="1:18" x14ac:dyDescent="0.2">
      <c r="A9">
        <v>8</v>
      </c>
      <c r="B9" t="s">
        <v>145</v>
      </c>
      <c r="C9" t="s">
        <v>550</v>
      </c>
      <c r="E9">
        <v>8</v>
      </c>
      <c r="F9" t="s">
        <v>413</v>
      </c>
      <c r="G9" t="s">
        <v>1409</v>
      </c>
      <c r="I9">
        <v>8</v>
      </c>
      <c r="J9" s="166" t="s">
        <v>122</v>
      </c>
      <c r="K9" t="s">
        <v>24</v>
      </c>
      <c r="L9" t="s">
        <v>27</v>
      </c>
      <c r="M9" s="166" t="s">
        <v>1491</v>
      </c>
      <c r="N9" t="s">
        <v>551</v>
      </c>
      <c r="O9" t="s">
        <v>552</v>
      </c>
      <c r="P9" t="s">
        <v>553</v>
      </c>
      <c r="Q9">
        <v>41414</v>
      </c>
    </row>
    <row r="10" spans="1:18" x14ac:dyDescent="0.2">
      <c r="A10">
        <v>9</v>
      </c>
      <c r="B10" t="s">
        <v>154</v>
      </c>
      <c r="C10" t="s">
        <v>554</v>
      </c>
      <c r="E10">
        <v>9</v>
      </c>
      <c r="F10" t="s">
        <v>415</v>
      </c>
      <c r="G10" t="s">
        <v>1410</v>
      </c>
      <c r="I10">
        <v>9</v>
      </c>
      <c r="J10" s="166" t="s">
        <v>232</v>
      </c>
      <c r="K10" t="s">
        <v>24</v>
      </c>
      <c r="L10" t="s">
        <v>27</v>
      </c>
      <c r="M10" s="166" t="s">
        <v>555</v>
      </c>
      <c r="N10" t="s">
        <v>556</v>
      </c>
      <c r="O10" t="s">
        <v>557</v>
      </c>
      <c r="P10" t="s">
        <v>558</v>
      </c>
      <c r="Q10">
        <v>30968</v>
      </c>
    </row>
    <row r="11" spans="1:18" x14ac:dyDescent="0.2">
      <c r="A11">
        <v>10</v>
      </c>
      <c r="B11" t="s">
        <v>158</v>
      </c>
      <c r="C11" t="s">
        <v>559</v>
      </c>
      <c r="E11">
        <v>10</v>
      </c>
      <c r="F11" t="s">
        <v>417</v>
      </c>
      <c r="G11" t="s">
        <v>1411</v>
      </c>
      <c r="I11">
        <v>10</v>
      </c>
      <c r="J11" s="166" t="s">
        <v>332</v>
      </c>
      <c r="K11" t="s">
        <v>24</v>
      </c>
      <c r="L11" t="s">
        <v>29</v>
      </c>
      <c r="M11" s="166" t="s">
        <v>560</v>
      </c>
      <c r="N11" t="s">
        <v>561</v>
      </c>
      <c r="O11" t="s">
        <v>562</v>
      </c>
      <c r="P11" t="s">
        <v>563</v>
      </c>
      <c r="Q11">
        <v>41312</v>
      </c>
    </row>
    <row r="12" spans="1:18" x14ac:dyDescent="0.2">
      <c r="A12">
        <v>11</v>
      </c>
      <c r="B12" t="s">
        <v>161</v>
      </c>
      <c r="C12" t="s">
        <v>564</v>
      </c>
      <c r="E12">
        <v>11</v>
      </c>
      <c r="F12" t="s">
        <v>420</v>
      </c>
      <c r="G12" t="s">
        <v>1412</v>
      </c>
      <c r="I12">
        <v>11</v>
      </c>
      <c r="J12" s="166" t="s">
        <v>196</v>
      </c>
      <c r="K12" t="s">
        <v>38</v>
      </c>
      <c r="L12" t="s">
        <v>27</v>
      </c>
      <c r="M12" s="166" t="s">
        <v>1492</v>
      </c>
      <c r="N12" t="s">
        <v>565</v>
      </c>
      <c r="O12" t="s">
        <v>566</v>
      </c>
      <c r="P12" t="s">
        <v>567</v>
      </c>
      <c r="Q12">
        <v>32216</v>
      </c>
    </row>
    <row r="13" spans="1:18" x14ac:dyDescent="0.2">
      <c r="A13">
        <v>12</v>
      </c>
      <c r="B13" t="s">
        <v>166</v>
      </c>
      <c r="C13" t="s">
        <v>568</v>
      </c>
      <c r="E13">
        <v>12</v>
      </c>
      <c r="F13" t="s">
        <v>422</v>
      </c>
      <c r="G13" t="s">
        <v>1413</v>
      </c>
      <c r="I13">
        <v>12</v>
      </c>
      <c r="J13" s="166" t="s">
        <v>274</v>
      </c>
      <c r="K13" t="s">
        <v>24</v>
      </c>
      <c r="L13" t="s">
        <v>29</v>
      </c>
      <c r="M13" s="166" t="s">
        <v>569</v>
      </c>
      <c r="N13" t="s">
        <v>570</v>
      </c>
      <c r="O13" t="s">
        <v>571</v>
      </c>
      <c r="P13" t="s">
        <v>572</v>
      </c>
      <c r="Q13">
        <v>41805</v>
      </c>
    </row>
    <row r="14" spans="1:18" x14ac:dyDescent="0.2">
      <c r="A14">
        <v>13</v>
      </c>
      <c r="B14" t="s">
        <v>171</v>
      </c>
      <c r="C14" t="s">
        <v>573</v>
      </c>
      <c r="E14">
        <v>13</v>
      </c>
      <c r="F14" t="s">
        <v>423</v>
      </c>
      <c r="G14" t="s">
        <v>1414</v>
      </c>
      <c r="I14">
        <v>13</v>
      </c>
      <c r="J14" s="166" t="s">
        <v>201</v>
      </c>
      <c r="K14" t="s">
        <v>38</v>
      </c>
      <c r="L14" t="s">
        <v>28</v>
      </c>
      <c r="M14" s="166" t="s">
        <v>1493</v>
      </c>
      <c r="N14" t="s">
        <v>574</v>
      </c>
      <c r="O14" t="s">
        <v>575</v>
      </c>
      <c r="P14" t="s">
        <v>576</v>
      </c>
      <c r="Q14">
        <v>41331</v>
      </c>
    </row>
    <row r="15" spans="1:18" x14ac:dyDescent="0.2">
      <c r="A15">
        <v>14</v>
      </c>
      <c r="B15" t="s">
        <v>172</v>
      </c>
      <c r="C15" t="s">
        <v>577</v>
      </c>
      <c r="E15">
        <v>14</v>
      </c>
      <c r="F15" t="s">
        <v>425</v>
      </c>
      <c r="G15" t="s">
        <v>1415</v>
      </c>
      <c r="I15">
        <v>14</v>
      </c>
      <c r="J15" s="166" t="s">
        <v>216</v>
      </c>
      <c r="K15" t="s">
        <v>24</v>
      </c>
      <c r="L15" t="s">
        <v>27</v>
      </c>
      <c r="M15" s="166" t="s">
        <v>578</v>
      </c>
      <c r="N15" t="s">
        <v>579</v>
      </c>
      <c r="O15" t="s">
        <v>580</v>
      </c>
      <c r="P15" t="s">
        <v>581</v>
      </c>
      <c r="Q15">
        <v>41400</v>
      </c>
    </row>
    <row r="16" spans="1:18" x14ac:dyDescent="0.2">
      <c r="A16">
        <v>15</v>
      </c>
      <c r="B16" t="s">
        <v>177</v>
      </c>
      <c r="C16" t="s">
        <v>582</v>
      </c>
      <c r="E16">
        <v>15</v>
      </c>
      <c r="F16" t="s">
        <v>426</v>
      </c>
      <c r="G16" t="s">
        <v>1416</v>
      </c>
      <c r="I16">
        <v>15</v>
      </c>
      <c r="J16" s="166" t="s">
        <v>279</v>
      </c>
      <c r="K16" t="s">
        <v>24</v>
      </c>
      <c r="L16" t="s">
        <v>29</v>
      </c>
      <c r="M16" s="166" t="s">
        <v>537</v>
      </c>
      <c r="N16" t="s">
        <v>583</v>
      </c>
      <c r="O16" t="s">
        <v>584</v>
      </c>
      <c r="P16" t="s">
        <v>585</v>
      </c>
      <c r="Q16">
        <v>38209</v>
      </c>
    </row>
    <row r="17" spans="1:17" x14ac:dyDescent="0.2">
      <c r="A17">
        <v>16</v>
      </c>
      <c r="B17" t="s">
        <v>180</v>
      </c>
      <c r="C17" t="s">
        <v>586</v>
      </c>
      <c r="E17">
        <v>16</v>
      </c>
      <c r="F17" t="s">
        <v>428</v>
      </c>
      <c r="G17" t="s">
        <v>1417</v>
      </c>
      <c r="I17">
        <v>16</v>
      </c>
      <c r="J17" s="166" t="s">
        <v>477</v>
      </c>
      <c r="K17" t="s">
        <v>1</v>
      </c>
      <c r="L17" t="s">
        <v>29</v>
      </c>
      <c r="M17" s="166" t="s">
        <v>587</v>
      </c>
      <c r="N17" t="s">
        <v>588</v>
      </c>
      <c r="O17" t="s">
        <v>589</v>
      </c>
      <c r="P17" t="s">
        <v>530</v>
      </c>
      <c r="Q17">
        <v>41417</v>
      </c>
    </row>
    <row r="18" spans="1:17" x14ac:dyDescent="0.2">
      <c r="A18">
        <v>17</v>
      </c>
      <c r="B18" t="s">
        <v>182</v>
      </c>
      <c r="C18" t="s">
        <v>590</v>
      </c>
      <c r="E18">
        <v>17</v>
      </c>
      <c r="F18" t="s">
        <v>429</v>
      </c>
      <c r="G18" t="s">
        <v>1418</v>
      </c>
      <c r="I18">
        <v>17</v>
      </c>
      <c r="J18" s="166" t="s">
        <v>146</v>
      </c>
      <c r="K18" t="s">
        <v>38</v>
      </c>
      <c r="L18" t="s">
        <v>27</v>
      </c>
      <c r="M18" s="166" t="s">
        <v>1494</v>
      </c>
      <c r="N18" t="s">
        <v>591</v>
      </c>
      <c r="O18" t="s">
        <v>592</v>
      </c>
      <c r="P18" t="s">
        <v>593</v>
      </c>
      <c r="Q18">
        <v>41008</v>
      </c>
    </row>
    <row r="19" spans="1:17" x14ac:dyDescent="0.2">
      <c r="A19">
        <v>18</v>
      </c>
      <c r="B19" t="s">
        <v>187</v>
      </c>
      <c r="C19" t="s">
        <v>594</v>
      </c>
      <c r="E19">
        <v>18</v>
      </c>
      <c r="F19" t="s">
        <v>430</v>
      </c>
      <c r="G19" t="s">
        <v>1419</v>
      </c>
      <c r="I19">
        <v>18</v>
      </c>
      <c r="J19" s="166" t="s">
        <v>403</v>
      </c>
      <c r="K19" t="s">
        <v>1</v>
      </c>
      <c r="L19" t="s">
        <v>29</v>
      </c>
      <c r="M19" s="166" t="s">
        <v>595</v>
      </c>
      <c r="N19" t="s">
        <v>596</v>
      </c>
      <c r="O19" t="s">
        <v>597</v>
      </c>
      <c r="P19" t="s">
        <v>598</v>
      </c>
      <c r="Q19">
        <v>42665</v>
      </c>
    </row>
    <row r="20" spans="1:17" x14ac:dyDescent="0.2">
      <c r="A20">
        <v>19</v>
      </c>
      <c r="B20" t="s">
        <v>190</v>
      </c>
      <c r="C20" t="s">
        <v>599</v>
      </c>
      <c r="E20">
        <v>19</v>
      </c>
      <c r="F20" t="s">
        <v>433</v>
      </c>
      <c r="G20" t="s">
        <v>1420</v>
      </c>
      <c r="I20">
        <v>19</v>
      </c>
      <c r="J20" s="166" t="s">
        <v>356</v>
      </c>
      <c r="K20" t="s">
        <v>24</v>
      </c>
      <c r="L20" t="s">
        <v>27</v>
      </c>
      <c r="M20" s="166" t="s">
        <v>600</v>
      </c>
      <c r="N20" t="s">
        <v>601</v>
      </c>
      <c r="O20" t="s">
        <v>602</v>
      </c>
      <c r="P20" t="s">
        <v>603</v>
      </c>
      <c r="Q20">
        <v>42572</v>
      </c>
    </row>
    <row r="21" spans="1:17" x14ac:dyDescent="0.2">
      <c r="A21">
        <v>20</v>
      </c>
      <c r="B21" t="s">
        <v>195</v>
      </c>
      <c r="C21" t="s">
        <v>604</v>
      </c>
      <c r="E21">
        <v>20</v>
      </c>
      <c r="F21" t="s">
        <v>438</v>
      </c>
      <c r="G21" t="s">
        <v>1421</v>
      </c>
      <c r="I21">
        <v>20</v>
      </c>
      <c r="J21" s="166" t="s">
        <v>387</v>
      </c>
      <c r="K21" t="s">
        <v>24</v>
      </c>
      <c r="L21" t="s">
        <v>27</v>
      </c>
      <c r="M21" s="166" t="s">
        <v>1495</v>
      </c>
      <c r="N21" t="s">
        <v>605</v>
      </c>
      <c r="O21" t="s">
        <v>606</v>
      </c>
      <c r="P21" t="s">
        <v>607</v>
      </c>
      <c r="Q21">
        <v>41373</v>
      </c>
    </row>
    <row r="22" spans="1:17" x14ac:dyDescent="0.2">
      <c r="A22">
        <v>21</v>
      </c>
      <c r="B22" t="s">
        <v>200</v>
      </c>
      <c r="C22" t="s">
        <v>608</v>
      </c>
      <c r="E22">
        <v>21</v>
      </c>
      <c r="F22" t="s">
        <v>440</v>
      </c>
      <c r="G22" t="s">
        <v>1422</v>
      </c>
      <c r="I22">
        <v>21</v>
      </c>
      <c r="J22" s="166" t="s">
        <v>275</v>
      </c>
      <c r="K22" t="s">
        <v>38</v>
      </c>
      <c r="L22" t="s">
        <v>27</v>
      </c>
      <c r="M22" s="166" t="s">
        <v>609</v>
      </c>
      <c r="N22" t="s">
        <v>610</v>
      </c>
      <c r="O22" t="s">
        <v>611</v>
      </c>
      <c r="P22" t="s">
        <v>612</v>
      </c>
      <c r="Q22">
        <v>42504</v>
      </c>
    </row>
    <row r="23" spans="1:17" x14ac:dyDescent="0.2">
      <c r="A23">
        <v>22</v>
      </c>
      <c r="B23" t="s">
        <v>206</v>
      </c>
      <c r="C23" t="s">
        <v>613</v>
      </c>
      <c r="E23">
        <v>22</v>
      </c>
      <c r="F23" t="s">
        <v>442</v>
      </c>
      <c r="G23" t="s">
        <v>1423</v>
      </c>
      <c r="I23">
        <v>22</v>
      </c>
      <c r="J23" s="166" t="s">
        <v>270</v>
      </c>
      <c r="K23" t="s">
        <v>24</v>
      </c>
      <c r="L23" t="s">
        <v>29</v>
      </c>
      <c r="M23" s="166" t="s">
        <v>614</v>
      </c>
      <c r="N23" t="s">
        <v>615</v>
      </c>
      <c r="O23" t="s">
        <v>616</v>
      </c>
      <c r="P23" t="s">
        <v>617</v>
      </c>
      <c r="Q23">
        <v>41290</v>
      </c>
    </row>
    <row r="24" spans="1:17" x14ac:dyDescent="0.2">
      <c r="A24">
        <v>23</v>
      </c>
      <c r="B24" t="s">
        <v>210</v>
      </c>
      <c r="C24" t="s">
        <v>618</v>
      </c>
      <c r="E24">
        <v>23</v>
      </c>
      <c r="F24" t="s">
        <v>447</v>
      </c>
      <c r="G24" t="s">
        <v>1424</v>
      </c>
      <c r="I24">
        <v>23</v>
      </c>
      <c r="J24" s="166" t="s">
        <v>181</v>
      </c>
      <c r="K24" t="s">
        <v>24</v>
      </c>
      <c r="L24" t="s">
        <v>29</v>
      </c>
      <c r="M24" s="166" t="s">
        <v>619</v>
      </c>
      <c r="N24" t="s">
        <v>620</v>
      </c>
      <c r="O24" t="s">
        <v>621</v>
      </c>
      <c r="P24" t="s">
        <v>622</v>
      </c>
      <c r="Q24">
        <v>40631</v>
      </c>
    </row>
    <row r="25" spans="1:17" x14ac:dyDescent="0.2">
      <c r="A25">
        <v>24</v>
      </c>
      <c r="B25" t="s">
        <v>213</v>
      </c>
      <c r="C25" t="s">
        <v>623</v>
      </c>
      <c r="E25">
        <v>24</v>
      </c>
      <c r="F25" t="s">
        <v>449</v>
      </c>
      <c r="G25" t="s">
        <v>1425</v>
      </c>
      <c r="I25">
        <v>24</v>
      </c>
      <c r="J25" s="166" t="s">
        <v>136</v>
      </c>
      <c r="K25" t="s">
        <v>24</v>
      </c>
      <c r="L25" t="s">
        <v>29</v>
      </c>
      <c r="M25" s="166" t="s">
        <v>1496</v>
      </c>
      <c r="N25" t="s">
        <v>624</v>
      </c>
      <c r="O25" t="s">
        <v>625</v>
      </c>
      <c r="P25" t="s">
        <v>626</v>
      </c>
      <c r="Q25">
        <v>10249</v>
      </c>
    </row>
    <row r="26" spans="1:17" x14ac:dyDescent="0.2">
      <c r="A26">
        <v>25</v>
      </c>
      <c r="B26" t="s">
        <v>215</v>
      </c>
      <c r="C26" t="s">
        <v>627</v>
      </c>
      <c r="E26">
        <v>25</v>
      </c>
      <c r="F26" t="s">
        <v>450</v>
      </c>
      <c r="G26" t="s">
        <v>1426</v>
      </c>
      <c r="I26">
        <v>25</v>
      </c>
      <c r="J26" s="166" t="s">
        <v>464</v>
      </c>
      <c r="K26" t="s">
        <v>1</v>
      </c>
      <c r="L26" t="s">
        <v>29</v>
      </c>
      <c r="M26" s="166" t="s">
        <v>628</v>
      </c>
      <c r="N26" t="s">
        <v>629</v>
      </c>
      <c r="O26" t="s">
        <v>630</v>
      </c>
      <c r="P26" t="s">
        <v>631</v>
      </c>
      <c r="Q26">
        <v>40837</v>
      </c>
    </row>
    <row r="27" spans="1:17" x14ac:dyDescent="0.2">
      <c r="A27">
        <v>26</v>
      </c>
      <c r="B27" t="s">
        <v>222</v>
      </c>
      <c r="C27" t="s">
        <v>632</v>
      </c>
      <c r="E27">
        <v>26</v>
      </c>
      <c r="F27" t="s">
        <v>451</v>
      </c>
      <c r="G27" t="s">
        <v>1427</v>
      </c>
      <c r="I27">
        <v>26</v>
      </c>
      <c r="J27" s="166" t="s">
        <v>197</v>
      </c>
      <c r="K27" t="s">
        <v>24</v>
      </c>
      <c r="L27" t="s">
        <v>29</v>
      </c>
      <c r="M27" s="166" t="s">
        <v>633</v>
      </c>
      <c r="N27" t="s">
        <v>634</v>
      </c>
      <c r="O27" t="s">
        <v>635</v>
      </c>
      <c r="P27" t="s">
        <v>567</v>
      </c>
      <c r="Q27">
        <v>41531</v>
      </c>
    </row>
    <row r="28" spans="1:17" x14ac:dyDescent="0.2">
      <c r="A28">
        <v>27</v>
      </c>
      <c r="B28" t="s">
        <v>228</v>
      </c>
      <c r="C28" t="s">
        <v>636</v>
      </c>
      <c r="E28">
        <v>27</v>
      </c>
      <c r="F28" t="s">
        <v>453</v>
      </c>
      <c r="G28" t="s">
        <v>1428</v>
      </c>
      <c r="I28">
        <v>27</v>
      </c>
      <c r="J28" s="166" t="s">
        <v>375</v>
      </c>
      <c r="K28" t="s">
        <v>38</v>
      </c>
      <c r="L28" t="s">
        <v>27</v>
      </c>
      <c r="M28" s="166" t="s">
        <v>637</v>
      </c>
      <c r="N28" t="s">
        <v>638</v>
      </c>
      <c r="O28" t="s">
        <v>639</v>
      </c>
      <c r="P28" t="s">
        <v>640</v>
      </c>
      <c r="Q28">
        <v>41008</v>
      </c>
    </row>
    <row r="29" spans="1:17" x14ac:dyDescent="0.2">
      <c r="A29">
        <v>28</v>
      </c>
      <c r="B29" t="s">
        <v>231</v>
      </c>
      <c r="C29" t="s">
        <v>641</v>
      </c>
      <c r="E29">
        <v>28</v>
      </c>
      <c r="F29" t="s">
        <v>454</v>
      </c>
      <c r="G29" t="s">
        <v>1429</v>
      </c>
      <c r="I29">
        <v>28</v>
      </c>
      <c r="J29" s="166" t="s">
        <v>217</v>
      </c>
      <c r="K29" t="s">
        <v>24</v>
      </c>
      <c r="L29" t="s">
        <v>27</v>
      </c>
      <c r="M29" s="166" t="s">
        <v>642</v>
      </c>
      <c r="N29" t="s">
        <v>643</v>
      </c>
      <c r="O29" t="s">
        <v>644</v>
      </c>
      <c r="P29" t="s">
        <v>581</v>
      </c>
      <c r="Q29">
        <v>48856</v>
      </c>
    </row>
    <row r="30" spans="1:17" x14ac:dyDescent="0.2">
      <c r="A30">
        <v>29</v>
      </c>
      <c r="B30" t="s">
        <v>235</v>
      </c>
      <c r="C30" t="s">
        <v>645</v>
      </c>
      <c r="E30">
        <v>29</v>
      </c>
      <c r="F30" t="s">
        <v>456</v>
      </c>
      <c r="G30" t="s">
        <v>1430</v>
      </c>
      <c r="I30">
        <v>29</v>
      </c>
      <c r="J30" s="166" t="s">
        <v>646</v>
      </c>
      <c r="K30" t="s">
        <v>38</v>
      </c>
      <c r="L30" t="s">
        <v>27</v>
      </c>
      <c r="M30" s="166" t="s">
        <v>1497</v>
      </c>
      <c r="N30" t="s">
        <v>647</v>
      </c>
      <c r="O30" t="s">
        <v>648</v>
      </c>
      <c r="P30" t="s">
        <v>649</v>
      </c>
      <c r="Q30">
        <v>73114</v>
      </c>
    </row>
    <row r="31" spans="1:17" x14ac:dyDescent="0.2">
      <c r="A31">
        <v>30</v>
      </c>
      <c r="B31" t="s">
        <v>237</v>
      </c>
      <c r="C31" t="s">
        <v>650</v>
      </c>
      <c r="E31">
        <v>30</v>
      </c>
      <c r="F31" t="s">
        <v>457</v>
      </c>
      <c r="G31" t="s">
        <v>1431</v>
      </c>
      <c r="I31">
        <v>30</v>
      </c>
      <c r="J31" s="166" t="s">
        <v>397</v>
      </c>
      <c r="K31" t="s">
        <v>1</v>
      </c>
      <c r="L31" t="s">
        <v>27</v>
      </c>
      <c r="M31" s="166" t="s">
        <v>651</v>
      </c>
      <c r="N31" t="s">
        <v>652</v>
      </c>
      <c r="O31" t="s">
        <v>653</v>
      </c>
      <c r="P31" t="s">
        <v>654</v>
      </c>
      <c r="Q31">
        <v>41414</v>
      </c>
    </row>
    <row r="32" spans="1:17" x14ac:dyDescent="0.2">
      <c r="A32">
        <v>31</v>
      </c>
      <c r="B32" t="s">
        <v>239</v>
      </c>
      <c r="C32" t="s">
        <v>655</v>
      </c>
      <c r="E32">
        <v>31</v>
      </c>
      <c r="F32" t="s">
        <v>458</v>
      </c>
      <c r="G32" t="s">
        <v>1432</v>
      </c>
      <c r="I32">
        <v>31</v>
      </c>
      <c r="J32" s="166" t="s">
        <v>147</v>
      </c>
      <c r="K32" t="s">
        <v>38</v>
      </c>
      <c r="L32" t="s">
        <v>1477</v>
      </c>
      <c r="M32" s="166" t="s">
        <v>1498</v>
      </c>
      <c r="N32" t="s">
        <v>656</v>
      </c>
      <c r="O32" t="s">
        <v>657</v>
      </c>
      <c r="P32" t="s">
        <v>658</v>
      </c>
      <c r="Q32">
        <v>25859</v>
      </c>
    </row>
    <row r="33" spans="1:17" x14ac:dyDescent="0.2">
      <c r="A33">
        <v>32</v>
      </c>
      <c r="B33" t="s">
        <v>242</v>
      </c>
      <c r="C33" t="s">
        <v>659</v>
      </c>
      <c r="E33">
        <v>32</v>
      </c>
      <c r="F33" t="s">
        <v>459</v>
      </c>
      <c r="G33" t="s">
        <v>1433</v>
      </c>
      <c r="I33">
        <v>32</v>
      </c>
      <c r="J33" s="166" t="s">
        <v>99</v>
      </c>
      <c r="K33" t="s">
        <v>38</v>
      </c>
      <c r="L33" t="s">
        <v>27</v>
      </c>
      <c r="M33" s="166" t="s">
        <v>1499</v>
      </c>
      <c r="N33" t="s">
        <v>660</v>
      </c>
      <c r="O33" t="s">
        <v>661</v>
      </c>
      <c r="P33" t="s">
        <v>662</v>
      </c>
      <c r="Q33">
        <v>62077</v>
      </c>
    </row>
    <row r="34" spans="1:17" x14ac:dyDescent="0.2">
      <c r="A34">
        <v>33</v>
      </c>
      <c r="B34" t="s">
        <v>244</v>
      </c>
      <c r="C34" t="s">
        <v>663</v>
      </c>
      <c r="E34">
        <v>33</v>
      </c>
      <c r="F34" t="s">
        <v>460</v>
      </c>
      <c r="G34" t="s">
        <v>1434</v>
      </c>
      <c r="I34">
        <v>33</v>
      </c>
      <c r="J34" s="166" t="s">
        <v>100</v>
      </c>
      <c r="K34" t="s">
        <v>24</v>
      </c>
      <c r="L34" t="s">
        <v>27</v>
      </c>
      <c r="M34" s="166" t="s">
        <v>664</v>
      </c>
      <c r="N34" t="s">
        <v>665</v>
      </c>
      <c r="O34" t="s">
        <v>666</v>
      </c>
      <c r="P34" t="s">
        <v>667</v>
      </c>
      <c r="Q34">
        <v>62129</v>
      </c>
    </row>
    <row r="35" spans="1:17" x14ac:dyDescent="0.2">
      <c r="A35">
        <v>34</v>
      </c>
      <c r="B35" t="s">
        <v>255</v>
      </c>
      <c r="C35" t="s">
        <v>668</v>
      </c>
      <c r="E35">
        <v>34</v>
      </c>
      <c r="F35" t="s">
        <v>461</v>
      </c>
      <c r="G35" t="s">
        <v>1435</v>
      </c>
      <c r="I35">
        <v>34</v>
      </c>
      <c r="J35" s="166" t="s">
        <v>434</v>
      </c>
      <c r="K35" t="s">
        <v>1</v>
      </c>
      <c r="L35" t="s">
        <v>27</v>
      </c>
      <c r="M35" s="166" t="s">
        <v>669</v>
      </c>
      <c r="N35" t="s">
        <v>670</v>
      </c>
      <c r="O35" t="s">
        <v>671</v>
      </c>
      <c r="P35" t="s">
        <v>526</v>
      </c>
      <c r="Q35">
        <v>62077</v>
      </c>
    </row>
    <row r="36" spans="1:17" x14ac:dyDescent="0.2">
      <c r="A36">
        <v>35</v>
      </c>
      <c r="B36" t="s">
        <v>259</v>
      </c>
      <c r="C36" t="s">
        <v>672</v>
      </c>
      <c r="E36">
        <v>35</v>
      </c>
      <c r="F36" t="s">
        <v>463</v>
      </c>
      <c r="G36" t="s">
        <v>1436</v>
      </c>
      <c r="I36">
        <v>35</v>
      </c>
      <c r="J36" s="166" t="s">
        <v>148</v>
      </c>
      <c r="K36" t="s">
        <v>24</v>
      </c>
      <c r="L36" t="s">
        <v>29</v>
      </c>
      <c r="M36" s="166" t="s">
        <v>673</v>
      </c>
      <c r="N36" t="s">
        <v>674</v>
      </c>
      <c r="O36" t="s">
        <v>675</v>
      </c>
      <c r="P36" t="s">
        <v>535</v>
      </c>
      <c r="Q36">
        <v>70163</v>
      </c>
    </row>
    <row r="37" spans="1:17" x14ac:dyDescent="0.2">
      <c r="A37">
        <v>36</v>
      </c>
      <c r="B37" t="s">
        <v>262</v>
      </c>
      <c r="C37" t="s">
        <v>676</v>
      </c>
      <c r="E37">
        <v>36</v>
      </c>
      <c r="F37" t="s">
        <v>465</v>
      </c>
      <c r="G37" t="s">
        <v>1437</v>
      </c>
      <c r="I37">
        <v>36</v>
      </c>
      <c r="J37" s="166" t="s">
        <v>141</v>
      </c>
      <c r="K37" t="s">
        <v>24</v>
      </c>
      <c r="L37" t="s">
        <v>29</v>
      </c>
      <c r="M37" s="166" t="s">
        <v>677</v>
      </c>
      <c r="N37" t="s">
        <v>678</v>
      </c>
      <c r="O37" t="s">
        <v>679</v>
      </c>
      <c r="P37" t="s">
        <v>649</v>
      </c>
      <c r="Q37">
        <v>73114</v>
      </c>
    </row>
    <row r="38" spans="1:17" x14ac:dyDescent="0.2">
      <c r="A38">
        <v>37</v>
      </c>
      <c r="B38" t="s">
        <v>267</v>
      </c>
      <c r="C38" t="s">
        <v>680</v>
      </c>
      <c r="E38">
        <v>37</v>
      </c>
      <c r="F38" t="s">
        <v>466</v>
      </c>
      <c r="G38" t="s">
        <v>1438</v>
      </c>
      <c r="I38">
        <v>37</v>
      </c>
      <c r="J38" s="166" t="s">
        <v>183</v>
      </c>
      <c r="K38" t="s">
        <v>38</v>
      </c>
      <c r="L38" t="s">
        <v>27</v>
      </c>
      <c r="M38" s="166" t="s">
        <v>681</v>
      </c>
      <c r="N38" t="s">
        <v>682</v>
      </c>
      <c r="O38" t="s">
        <v>683</v>
      </c>
      <c r="P38" t="s">
        <v>567</v>
      </c>
      <c r="Q38">
        <v>29810</v>
      </c>
    </row>
    <row r="39" spans="1:17" x14ac:dyDescent="0.2">
      <c r="A39">
        <v>38</v>
      </c>
      <c r="B39" t="s">
        <v>269</v>
      </c>
      <c r="C39" t="s">
        <v>684</v>
      </c>
      <c r="E39">
        <v>38</v>
      </c>
      <c r="F39" t="s">
        <v>467</v>
      </c>
      <c r="G39" t="s">
        <v>1439</v>
      </c>
      <c r="I39">
        <v>38</v>
      </c>
      <c r="J39" s="166" t="s">
        <v>198</v>
      </c>
      <c r="K39" t="s">
        <v>38</v>
      </c>
      <c r="L39" t="s">
        <v>27</v>
      </c>
      <c r="M39" s="166" t="s">
        <v>685</v>
      </c>
      <c r="N39" t="s">
        <v>686</v>
      </c>
      <c r="O39" t="s">
        <v>687</v>
      </c>
      <c r="P39" t="s">
        <v>688</v>
      </c>
      <c r="Q39">
        <v>76689</v>
      </c>
    </row>
    <row r="40" spans="1:17" x14ac:dyDescent="0.2">
      <c r="A40">
        <v>39</v>
      </c>
      <c r="B40" t="s">
        <v>271</v>
      </c>
      <c r="C40" t="s">
        <v>689</v>
      </c>
      <c r="E40">
        <v>39</v>
      </c>
      <c r="F40" t="s">
        <v>469</v>
      </c>
      <c r="G40" t="s">
        <v>1440</v>
      </c>
      <c r="I40">
        <v>39</v>
      </c>
      <c r="J40" s="166" t="s">
        <v>149</v>
      </c>
      <c r="K40" t="s">
        <v>24</v>
      </c>
      <c r="L40" t="s">
        <v>27</v>
      </c>
      <c r="M40" s="166" t="s">
        <v>1325</v>
      </c>
      <c r="N40" t="s">
        <v>1326</v>
      </c>
      <c r="O40" t="s">
        <v>1327</v>
      </c>
      <c r="P40" t="s">
        <v>1328</v>
      </c>
      <c r="Q40">
        <v>41210</v>
      </c>
    </row>
    <row r="41" spans="1:17" x14ac:dyDescent="0.2">
      <c r="A41">
        <v>40</v>
      </c>
      <c r="B41" t="s">
        <v>272</v>
      </c>
      <c r="C41" t="s">
        <v>694</v>
      </c>
      <c r="E41">
        <v>40</v>
      </c>
      <c r="F41" t="s">
        <v>470</v>
      </c>
      <c r="G41" t="s">
        <v>1441</v>
      </c>
      <c r="I41">
        <v>40</v>
      </c>
      <c r="J41" s="166" t="s">
        <v>435</v>
      </c>
      <c r="K41" t="s">
        <v>1</v>
      </c>
      <c r="L41" t="s">
        <v>28</v>
      </c>
      <c r="M41" s="166" t="s">
        <v>690</v>
      </c>
      <c r="N41" t="s">
        <v>691</v>
      </c>
      <c r="O41" t="s">
        <v>692</v>
      </c>
      <c r="P41" t="s">
        <v>693</v>
      </c>
      <c r="Q41">
        <v>41331</v>
      </c>
    </row>
    <row r="42" spans="1:17" x14ac:dyDescent="0.2">
      <c r="A42">
        <v>41</v>
      </c>
      <c r="B42" t="s">
        <v>273</v>
      </c>
      <c r="C42" t="s">
        <v>699</v>
      </c>
      <c r="E42">
        <v>41</v>
      </c>
      <c r="F42" t="s">
        <v>471</v>
      </c>
      <c r="G42" t="s">
        <v>1442</v>
      </c>
      <c r="I42">
        <v>41</v>
      </c>
      <c r="J42" s="166" t="s">
        <v>452</v>
      </c>
      <c r="K42" t="s">
        <v>1</v>
      </c>
      <c r="L42" t="s">
        <v>27</v>
      </c>
      <c r="M42" s="166" t="s">
        <v>695</v>
      </c>
      <c r="N42" t="s">
        <v>696</v>
      </c>
      <c r="O42" t="s">
        <v>697</v>
      </c>
      <c r="P42" t="s">
        <v>698</v>
      </c>
      <c r="Q42">
        <v>41208</v>
      </c>
    </row>
    <row r="43" spans="1:17" x14ac:dyDescent="0.2">
      <c r="A43">
        <v>42</v>
      </c>
      <c r="B43" t="s">
        <v>278</v>
      </c>
      <c r="C43" t="s">
        <v>704</v>
      </c>
      <c r="E43">
        <v>42</v>
      </c>
      <c r="F43" t="s">
        <v>472</v>
      </c>
      <c r="G43" t="s">
        <v>1443</v>
      </c>
      <c r="I43">
        <v>42</v>
      </c>
      <c r="J43" s="166" t="s">
        <v>256</v>
      </c>
      <c r="K43" t="s">
        <v>38</v>
      </c>
      <c r="L43" t="s">
        <v>27</v>
      </c>
      <c r="M43" s="166" t="s">
        <v>700</v>
      </c>
      <c r="N43" t="s">
        <v>701</v>
      </c>
      <c r="O43" t="s">
        <v>702</v>
      </c>
      <c r="P43" t="s">
        <v>703</v>
      </c>
      <c r="Q43">
        <v>24922</v>
      </c>
    </row>
    <row r="44" spans="1:17" x14ac:dyDescent="0.2">
      <c r="A44">
        <v>43</v>
      </c>
      <c r="B44" t="s">
        <v>287</v>
      </c>
      <c r="C44" t="s">
        <v>709</v>
      </c>
      <c r="E44">
        <v>43</v>
      </c>
      <c r="F44" t="s">
        <v>473</v>
      </c>
      <c r="G44" t="s">
        <v>1444</v>
      </c>
      <c r="I44">
        <v>43</v>
      </c>
      <c r="J44" s="166" t="s">
        <v>243</v>
      </c>
      <c r="K44" t="s">
        <v>24</v>
      </c>
      <c r="L44" t="s">
        <v>28</v>
      </c>
      <c r="M44" s="166" t="s">
        <v>705</v>
      </c>
      <c r="N44" t="s">
        <v>706</v>
      </c>
      <c r="O44" t="s">
        <v>707</v>
      </c>
      <c r="P44" t="s">
        <v>708</v>
      </c>
      <c r="Q44">
        <v>40837</v>
      </c>
    </row>
    <row r="45" spans="1:17" x14ac:dyDescent="0.2">
      <c r="A45">
        <v>44</v>
      </c>
      <c r="B45" t="s">
        <v>288</v>
      </c>
      <c r="C45" t="s">
        <v>713</v>
      </c>
      <c r="E45">
        <v>44</v>
      </c>
      <c r="F45" t="s">
        <v>474</v>
      </c>
      <c r="G45" t="s">
        <v>1445</v>
      </c>
      <c r="I45">
        <v>44</v>
      </c>
      <c r="J45" s="166" t="s">
        <v>245</v>
      </c>
      <c r="K45" t="s">
        <v>24</v>
      </c>
      <c r="L45" t="s">
        <v>28</v>
      </c>
      <c r="M45" s="166" t="s">
        <v>710</v>
      </c>
      <c r="N45" t="s">
        <v>711</v>
      </c>
      <c r="O45" t="s">
        <v>712</v>
      </c>
      <c r="P45" t="s">
        <v>631</v>
      </c>
      <c r="Q45">
        <v>40837</v>
      </c>
    </row>
    <row r="46" spans="1:17" x14ac:dyDescent="0.2">
      <c r="A46">
        <v>45</v>
      </c>
      <c r="B46" t="s">
        <v>290</v>
      </c>
      <c r="C46" t="s">
        <v>718</v>
      </c>
      <c r="E46">
        <v>45</v>
      </c>
      <c r="F46" t="s">
        <v>475</v>
      </c>
      <c r="G46" t="s">
        <v>1446</v>
      </c>
      <c r="I46">
        <v>45</v>
      </c>
      <c r="J46" s="166" t="s">
        <v>280</v>
      </c>
      <c r="K46" t="s">
        <v>24</v>
      </c>
      <c r="L46" t="s">
        <v>29</v>
      </c>
      <c r="M46" s="166" t="s">
        <v>714</v>
      </c>
      <c r="N46" t="s">
        <v>715</v>
      </c>
      <c r="O46" t="s">
        <v>716</v>
      </c>
      <c r="P46" t="s">
        <v>717</v>
      </c>
      <c r="Q46">
        <v>20281</v>
      </c>
    </row>
    <row r="47" spans="1:17" x14ac:dyDescent="0.2">
      <c r="A47">
        <v>46</v>
      </c>
      <c r="B47" t="s">
        <v>293</v>
      </c>
      <c r="C47" t="s">
        <v>722</v>
      </c>
      <c r="E47">
        <v>46</v>
      </c>
      <c r="F47" t="s">
        <v>476</v>
      </c>
      <c r="G47" t="s">
        <v>1447</v>
      </c>
      <c r="I47">
        <v>46</v>
      </c>
      <c r="J47" s="166" t="s">
        <v>230</v>
      </c>
      <c r="K47" t="s">
        <v>24</v>
      </c>
      <c r="L47" t="s">
        <v>27</v>
      </c>
      <c r="M47" s="166" t="s">
        <v>1500</v>
      </c>
      <c r="N47" t="s">
        <v>719</v>
      </c>
      <c r="O47" t="s">
        <v>720</v>
      </c>
      <c r="P47" t="s">
        <v>721</v>
      </c>
      <c r="Q47">
        <v>50143</v>
      </c>
    </row>
    <row r="48" spans="1:17" x14ac:dyDescent="0.2">
      <c r="A48">
        <v>47</v>
      </c>
      <c r="B48" t="s">
        <v>300</v>
      </c>
      <c r="C48" t="s">
        <v>727</v>
      </c>
      <c r="E48">
        <v>47</v>
      </c>
      <c r="F48" t="s">
        <v>478</v>
      </c>
      <c r="G48" t="s">
        <v>1448</v>
      </c>
      <c r="I48">
        <v>47</v>
      </c>
      <c r="J48" s="166" t="s">
        <v>357</v>
      </c>
      <c r="K48" t="s">
        <v>24</v>
      </c>
      <c r="L48" t="s">
        <v>1478</v>
      </c>
      <c r="M48" s="166" t="s">
        <v>723</v>
      </c>
      <c r="N48" t="s">
        <v>724</v>
      </c>
      <c r="O48" t="s">
        <v>725</v>
      </c>
      <c r="P48" t="s">
        <v>726</v>
      </c>
      <c r="Q48">
        <v>82253</v>
      </c>
    </row>
    <row r="49" spans="1:17" x14ac:dyDescent="0.2">
      <c r="A49">
        <v>48</v>
      </c>
      <c r="B49" t="s">
        <v>302</v>
      </c>
      <c r="C49" t="s">
        <v>730</v>
      </c>
      <c r="E49">
        <v>48</v>
      </c>
      <c r="F49" t="s">
        <v>479</v>
      </c>
      <c r="G49" t="s">
        <v>1449</v>
      </c>
      <c r="I49">
        <v>48</v>
      </c>
      <c r="J49" s="166" t="s">
        <v>353</v>
      </c>
      <c r="K49" t="s">
        <v>24</v>
      </c>
      <c r="L49" t="s">
        <v>29</v>
      </c>
      <c r="M49" s="166" t="s">
        <v>1501</v>
      </c>
      <c r="N49" t="s">
        <v>1329</v>
      </c>
      <c r="O49" t="s">
        <v>1330</v>
      </c>
      <c r="P49" t="s">
        <v>849</v>
      </c>
      <c r="Q49">
        <v>82292</v>
      </c>
    </row>
    <row r="50" spans="1:17" x14ac:dyDescent="0.2">
      <c r="A50">
        <v>49</v>
      </c>
      <c r="B50" t="s">
        <v>304</v>
      </c>
      <c r="C50" t="s">
        <v>734</v>
      </c>
      <c r="E50">
        <v>49</v>
      </c>
      <c r="F50" t="s">
        <v>480</v>
      </c>
      <c r="G50" t="s">
        <v>1450</v>
      </c>
      <c r="I50">
        <v>49</v>
      </c>
      <c r="J50" s="166" t="s">
        <v>289</v>
      </c>
      <c r="K50" t="s">
        <v>38</v>
      </c>
      <c r="L50" t="s">
        <v>1477</v>
      </c>
      <c r="M50" s="166" t="s">
        <v>1502</v>
      </c>
      <c r="N50" t="s">
        <v>728</v>
      </c>
      <c r="O50" t="s">
        <v>729</v>
      </c>
      <c r="P50" t="s">
        <v>530</v>
      </c>
      <c r="Q50">
        <v>41417</v>
      </c>
    </row>
    <row r="51" spans="1:17" x14ac:dyDescent="0.2">
      <c r="A51">
        <v>50</v>
      </c>
      <c r="B51" t="s">
        <v>307</v>
      </c>
      <c r="C51" t="s">
        <v>739</v>
      </c>
      <c r="E51">
        <v>50</v>
      </c>
      <c r="F51" t="s">
        <v>481</v>
      </c>
      <c r="G51" t="s">
        <v>1451</v>
      </c>
      <c r="I51">
        <v>50</v>
      </c>
      <c r="J51" s="166" t="s">
        <v>372</v>
      </c>
      <c r="K51" t="s">
        <v>24</v>
      </c>
      <c r="L51" t="s">
        <v>29</v>
      </c>
      <c r="M51" s="166" t="s">
        <v>1503</v>
      </c>
      <c r="N51" t="s">
        <v>731</v>
      </c>
      <c r="O51" t="s">
        <v>732</v>
      </c>
      <c r="P51" t="s">
        <v>733</v>
      </c>
      <c r="Q51">
        <v>44201</v>
      </c>
    </row>
    <row r="52" spans="1:17" x14ac:dyDescent="0.2">
      <c r="A52">
        <v>51</v>
      </c>
      <c r="B52" t="s">
        <v>309</v>
      </c>
      <c r="C52" t="s">
        <v>744</v>
      </c>
      <c r="E52">
        <v>51</v>
      </c>
      <c r="F52" t="s">
        <v>482</v>
      </c>
      <c r="G52" t="s">
        <v>1452</v>
      </c>
      <c r="I52">
        <v>51</v>
      </c>
      <c r="J52" s="166" t="s">
        <v>394</v>
      </c>
      <c r="K52" t="s">
        <v>1</v>
      </c>
      <c r="L52" t="s">
        <v>27</v>
      </c>
      <c r="M52" s="166" t="s">
        <v>735</v>
      </c>
      <c r="N52" t="s">
        <v>736</v>
      </c>
      <c r="O52" t="s">
        <v>737</v>
      </c>
      <c r="P52" t="s">
        <v>738</v>
      </c>
      <c r="Q52">
        <v>83189</v>
      </c>
    </row>
    <row r="53" spans="1:17" x14ac:dyDescent="0.2">
      <c r="A53">
        <v>52</v>
      </c>
      <c r="B53" t="s">
        <v>310</v>
      </c>
      <c r="C53" t="s">
        <v>747</v>
      </c>
      <c r="E53">
        <v>52</v>
      </c>
      <c r="F53" t="s">
        <v>483</v>
      </c>
      <c r="G53" t="s">
        <v>1453</v>
      </c>
      <c r="I53">
        <v>52</v>
      </c>
      <c r="J53" s="166" t="s">
        <v>384</v>
      </c>
      <c r="K53" t="s">
        <v>24</v>
      </c>
      <c r="L53" t="s">
        <v>29</v>
      </c>
      <c r="M53" s="166" t="s">
        <v>740</v>
      </c>
      <c r="N53" t="s">
        <v>741</v>
      </c>
      <c r="O53" t="s">
        <v>742</v>
      </c>
      <c r="P53" t="s">
        <v>743</v>
      </c>
      <c r="Q53">
        <v>44813</v>
      </c>
    </row>
    <row r="54" spans="1:17" x14ac:dyDescent="0.2">
      <c r="A54">
        <v>53</v>
      </c>
      <c r="B54" t="s">
        <v>312</v>
      </c>
      <c r="C54" t="s">
        <v>751</v>
      </c>
      <c r="E54">
        <v>53</v>
      </c>
      <c r="F54" t="s">
        <v>485</v>
      </c>
      <c r="G54" t="s">
        <v>1454</v>
      </c>
      <c r="I54">
        <v>53</v>
      </c>
      <c r="J54" s="166" t="s">
        <v>142</v>
      </c>
      <c r="K54" t="s">
        <v>38</v>
      </c>
      <c r="L54" t="s">
        <v>28</v>
      </c>
      <c r="M54" s="166" t="s">
        <v>1504</v>
      </c>
      <c r="N54" t="s">
        <v>745</v>
      </c>
      <c r="O54" t="s">
        <v>746</v>
      </c>
      <c r="P54" t="s">
        <v>688</v>
      </c>
      <c r="Q54">
        <v>40631</v>
      </c>
    </row>
    <row r="55" spans="1:17" x14ac:dyDescent="0.2">
      <c r="A55">
        <v>54</v>
      </c>
      <c r="B55" t="s">
        <v>314</v>
      </c>
      <c r="C55" t="s">
        <v>753</v>
      </c>
      <c r="E55">
        <v>54</v>
      </c>
      <c r="F55" t="s">
        <v>486</v>
      </c>
      <c r="G55" t="s">
        <v>1455</v>
      </c>
      <c r="I55">
        <v>54</v>
      </c>
      <c r="J55" s="166" t="s">
        <v>223</v>
      </c>
      <c r="K55" t="s">
        <v>24</v>
      </c>
      <c r="L55" t="s">
        <v>29</v>
      </c>
      <c r="M55" s="166" t="s">
        <v>748</v>
      </c>
      <c r="N55" t="s">
        <v>749</v>
      </c>
      <c r="O55" t="s">
        <v>750</v>
      </c>
      <c r="P55" t="s">
        <v>617</v>
      </c>
      <c r="Q55">
        <v>42687</v>
      </c>
    </row>
    <row r="56" spans="1:17" x14ac:dyDescent="0.2">
      <c r="A56">
        <v>55</v>
      </c>
      <c r="B56" t="s">
        <v>317</v>
      </c>
      <c r="C56" t="s">
        <v>758</v>
      </c>
      <c r="E56">
        <v>55</v>
      </c>
      <c r="F56" t="s">
        <v>487</v>
      </c>
      <c r="G56" t="s">
        <v>1456</v>
      </c>
      <c r="I56">
        <v>55</v>
      </c>
      <c r="J56" s="166" t="s">
        <v>495</v>
      </c>
      <c r="K56" t="s">
        <v>1</v>
      </c>
      <c r="L56" t="s">
        <v>27</v>
      </c>
      <c r="M56" s="166" t="s">
        <v>752</v>
      </c>
      <c r="N56" t="s">
        <v>647</v>
      </c>
      <c r="O56" t="s">
        <v>648</v>
      </c>
      <c r="P56" t="s">
        <v>649</v>
      </c>
      <c r="Q56">
        <v>73114</v>
      </c>
    </row>
    <row r="57" spans="1:17" x14ac:dyDescent="0.2">
      <c r="A57">
        <v>56</v>
      </c>
      <c r="B57" t="s">
        <v>325</v>
      </c>
      <c r="C57" s="142" t="s">
        <v>763</v>
      </c>
      <c r="E57">
        <v>56</v>
      </c>
      <c r="F57" t="s">
        <v>488</v>
      </c>
      <c r="G57" t="s">
        <v>1457</v>
      </c>
      <c r="I57">
        <v>56</v>
      </c>
      <c r="J57" s="166" t="s">
        <v>101</v>
      </c>
      <c r="K57" t="s">
        <v>24</v>
      </c>
      <c r="L57" t="s">
        <v>27</v>
      </c>
      <c r="M57" s="166" t="s">
        <v>754</v>
      </c>
      <c r="N57" t="s">
        <v>755</v>
      </c>
      <c r="O57" t="s">
        <v>756</v>
      </c>
      <c r="P57" t="s">
        <v>757</v>
      </c>
      <c r="Q57">
        <v>85256</v>
      </c>
    </row>
    <row r="58" spans="1:17" x14ac:dyDescent="0.2">
      <c r="A58">
        <v>57</v>
      </c>
      <c r="B58" t="s">
        <v>328</v>
      </c>
      <c r="C58" t="s">
        <v>768</v>
      </c>
      <c r="E58">
        <v>57</v>
      </c>
      <c r="F58" t="s">
        <v>1590</v>
      </c>
      <c r="G58" t="s">
        <v>1625</v>
      </c>
      <c r="I58">
        <v>57</v>
      </c>
      <c r="J58" s="166" t="s">
        <v>380</v>
      </c>
      <c r="K58" t="s">
        <v>24</v>
      </c>
      <c r="L58" t="s">
        <v>27</v>
      </c>
      <c r="M58" s="166" t="s">
        <v>759</v>
      </c>
      <c r="N58" t="s">
        <v>760</v>
      </c>
      <c r="O58" t="s">
        <v>761</v>
      </c>
      <c r="P58" t="s">
        <v>762</v>
      </c>
      <c r="Q58">
        <v>41821</v>
      </c>
    </row>
    <row r="59" spans="1:17" x14ac:dyDescent="0.2">
      <c r="A59">
        <v>58</v>
      </c>
      <c r="B59" t="s">
        <v>329</v>
      </c>
      <c r="C59" t="s">
        <v>773</v>
      </c>
      <c r="E59">
        <v>58</v>
      </c>
      <c r="F59" t="s">
        <v>489</v>
      </c>
      <c r="G59" t="s">
        <v>1458</v>
      </c>
      <c r="I59">
        <v>58</v>
      </c>
      <c r="J59" s="166" t="s">
        <v>376</v>
      </c>
      <c r="K59" t="s">
        <v>24</v>
      </c>
      <c r="L59" t="s">
        <v>27</v>
      </c>
      <c r="M59" s="166" t="s">
        <v>764</v>
      </c>
      <c r="N59" t="s">
        <v>765</v>
      </c>
      <c r="O59" t="s">
        <v>766</v>
      </c>
      <c r="P59" t="s">
        <v>767</v>
      </c>
      <c r="Q59">
        <v>85581</v>
      </c>
    </row>
    <row r="60" spans="1:17" x14ac:dyDescent="0.2">
      <c r="A60">
        <v>59</v>
      </c>
      <c r="B60" t="s">
        <v>334</v>
      </c>
      <c r="C60" t="s">
        <v>781</v>
      </c>
      <c r="E60">
        <v>59</v>
      </c>
      <c r="F60" t="s">
        <v>490</v>
      </c>
      <c r="G60" t="s">
        <v>1459</v>
      </c>
      <c r="I60">
        <v>59</v>
      </c>
      <c r="J60" s="166" t="s">
        <v>150</v>
      </c>
      <c r="K60" t="s">
        <v>24</v>
      </c>
      <c r="L60" t="s">
        <v>29</v>
      </c>
      <c r="M60" s="166" t="s">
        <v>769</v>
      </c>
      <c r="N60" t="s">
        <v>770</v>
      </c>
      <c r="O60" t="s">
        <v>771</v>
      </c>
      <c r="P60" t="s">
        <v>772</v>
      </c>
      <c r="Q60">
        <v>40837</v>
      </c>
    </row>
    <row r="61" spans="1:17" x14ac:dyDescent="0.2">
      <c r="A61">
        <v>60</v>
      </c>
      <c r="B61" t="s">
        <v>339</v>
      </c>
      <c r="C61" t="s">
        <v>785</v>
      </c>
      <c r="E61">
        <v>60</v>
      </c>
      <c r="F61" t="s">
        <v>491</v>
      </c>
      <c r="G61" t="s">
        <v>1460</v>
      </c>
      <c r="I61">
        <v>60</v>
      </c>
      <c r="J61" s="166" t="s">
        <v>224</v>
      </c>
      <c r="K61" t="s">
        <v>24</v>
      </c>
      <c r="L61" t="s">
        <v>29</v>
      </c>
      <c r="M61" s="166" t="s">
        <v>1505</v>
      </c>
      <c r="N61" t="s">
        <v>774</v>
      </c>
      <c r="O61" t="s">
        <v>775</v>
      </c>
      <c r="P61" t="s">
        <v>776</v>
      </c>
      <c r="Q61">
        <v>62662</v>
      </c>
    </row>
    <row r="62" spans="1:17" x14ac:dyDescent="0.2">
      <c r="A62">
        <v>61</v>
      </c>
      <c r="B62" t="s">
        <v>341</v>
      </c>
      <c r="C62" t="s">
        <v>790</v>
      </c>
      <c r="E62">
        <v>61</v>
      </c>
      <c r="F62" t="s">
        <v>492</v>
      </c>
      <c r="G62" t="s">
        <v>1461</v>
      </c>
      <c r="I62">
        <v>61</v>
      </c>
      <c r="J62" s="166" t="s">
        <v>333</v>
      </c>
      <c r="K62" t="s">
        <v>24</v>
      </c>
      <c r="L62" t="s">
        <v>28</v>
      </c>
      <c r="M62" s="166" t="s">
        <v>777</v>
      </c>
      <c r="N62" t="s">
        <v>778</v>
      </c>
      <c r="O62" t="s">
        <v>779</v>
      </c>
      <c r="P62" t="s">
        <v>780</v>
      </c>
      <c r="Q62">
        <v>41312</v>
      </c>
    </row>
    <row r="63" spans="1:17" x14ac:dyDescent="0.2">
      <c r="A63">
        <v>62</v>
      </c>
      <c r="B63" t="s">
        <v>342</v>
      </c>
      <c r="C63" t="s">
        <v>795</v>
      </c>
      <c r="E63">
        <v>62</v>
      </c>
      <c r="F63" t="s">
        <v>493</v>
      </c>
      <c r="G63" t="s">
        <v>1462</v>
      </c>
      <c r="I63">
        <v>62</v>
      </c>
      <c r="J63" s="166" t="s">
        <v>162</v>
      </c>
      <c r="K63" t="s">
        <v>24</v>
      </c>
      <c r="L63" t="s">
        <v>29</v>
      </c>
      <c r="M63" s="166" t="s">
        <v>782</v>
      </c>
      <c r="N63" t="s">
        <v>783</v>
      </c>
      <c r="O63" t="s">
        <v>784</v>
      </c>
      <c r="P63" t="s">
        <v>667</v>
      </c>
      <c r="Q63">
        <v>41671</v>
      </c>
    </row>
    <row r="64" spans="1:17" x14ac:dyDescent="0.2">
      <c r="A64">
        <v>63</v>
      </c>
      <c r="B64" t="s">
        <v>345</v>
      </c>
      <c r="C64" t="s">
        <v>800</v>
      </c>
      <c r="E64">
        <v>63</v>
      </c>
      <c r="F64" t="s">
        <v>494</v>
      </c>
      <c r="G64" t="s">
        <v>1463</v>
      </c>
      <c r="I64">
        <v>63</v>
      </c>
      <c r="J64" s="166" t="s">
        <v>318</v>
      </c>
      <c r="K64" t="s">
        <v>24</v>
      </c>
      <c r="L64" t="s">
        <v>29</v>
      </c>
      <c r="M64" s="166" t="s">
        <v>786</v>
      </c>
      <c r="N64" t="s">
        <v>787</v>
      </c>
      <c r="O64" t="s">
        <v>788</v>
      </c>
      <c r="P64" t="s">
        <v>789</v>
      </c>
      <c r="Q64">
        <v>20281</v>
      </c>
    </row>
    <row r="65" spans="1:17" x14ac:dyDescent="0.2">
      <c r="A65">
        <v>64</v>
      </c>
      <c r="B65" t="s">
        <v>350</v>
      </c>
      <c r="C65" t="s">
        <v>804</v>
      </c>
      <c r="E65">
        <v>64</v>
      </c>
      <c r="F65" t="s">
        <v>496</v>
      </c>
      <c r="G65" t="s">
        <v>1464</v>
      </c>
      <c r="I65">
        <v>64</v>
      </c>
      <c r="J65" s="166" t="s">
        <v>246</v>
      </c>
      <c r="K65" t="s">
        <v>24</v>
      </c>
      <c r="L65" t="s">
        <v>27</v>
      </c>
      <c r="M65" s="166" t="s">
        <v>791</v>
      </c>
      <c r="N65" t="s">
        <v>792</v>
      </c>
      <c r="O65" t="s">
        <v>793</v>
      </c>
      <c r="P65" t="s">
        <v>794</v>
      </c>
      <c r="Q65">
        <v>41008</v>
      </c>
    </row>
    <row r="66" spans="1:17" x14ac:dyDescent="0.2">
      <c r="A66">
        <v>65</v>
      </c>
      <c r="B66" t="s">
        <v>352</v>
      </c>
      <c r="C66" t="s">
        <v>808</v>
      </c>
      <c r="E66">
        <v>65</v>
      </c>
      <c r="F66" t="s">
        <v>497</v>
      </c>
      <c r="G66" t="s">
        <v>1465</v>
      </c>
      <c r="I66">
        <v>65</v>
      </c>
      <c r="J66" s="166" t="s">
        <v>123</v>
      </c>
      <c r="K66" t="s">
        <v>38</v>
      </c>
      <c r="L66" t="s">
        <v>27</v>
      </c>
      <c r="M66" s="166" t="s">
        <v>796</v>
      </c>
      <c r="N66" t="s">
        <v>797</v>
      </c>
      <c r="O66" t="s">
        <v>798</v>
      </c>
      <c r="P66" t="s">
        <v>799</v>
      </c>
      <c r="Q66">
        <v>41414</v>
      </c>
    </row>
    <row r="67" spans="1:17" x14ac:dyDescent="0.2">
      <c r="A67">
        <v>66</v>
      </c>
      <c r="B67" t="s">
        <v>355</v>
      </c>
      <c r="C67" t="s">
        <v>812</v>
      </c>
      <c r="E67">
        <v>66</v>
      </c>
      <c r="F67" t="s">
        <v>498</v>
      </c>
      <c r="G67" t="s">
        <v>1466</v>
      </c>
      <c r="I67">
        <v>66</v>
      </c>
      <c r="J67" s="166" t="s">
        <v>398</v>
      </c>
      <c r="K67" t="s">
        <v>1</v>
      </c>
      <c r="L67" t="s">
        <v>27</v>
      </c>
      <c r="M67" s="166" t="s">
        <v>1506</v>
      </c>
      <c r="N67" t="s">
        <v>801</v>
      </c>
      <c r="O67" t="s">
        <v>802</v>
      </c>
      <c r="P67" t="s">
        <v>803</v>
      </c>
      <c r="Q67">
        <v>36700</v>
      </c>
    </row>
    <row r="68" spans="1:17" x14ac:dyDescent="0.2">
      <c r="A68">
        <v>67</v>
      </c>
      <c r="B68" t="s">
        <v>362</v>
      </c>
      <c r="C68" t="s">
        <v>816</v>
      </c>
      <c r="E68">
        <v>67</v>
      </c>
      <c r="F68" t="s">
        <v>499</v>
      </c>
      <c r="G68" t="s">
        <v>1467</v>
      </c>
      <c r="I68">
        <v>67</v>
      </c>
      <c r="J68" s="166" t="s">
        <v>319</v>
      </c>
      <c r="K68" t="s">
        <v>24</v>
      </c>
      <c r="L68" t="s">
        <v>29</v>
      </c>
      <c r="M68" s="166" t="s">
        <v>805</v>
      </c>
      <c r="N68" t="s">
        <v>806</v>
      </c>
      <c r="O68" t="s">
        <v>807</v>
      </c>
      <c r="P68" t="s">
        <v>789</v>
      </c>
      <c r="Q68">
        <v>70176</v>
      </c>
    </row>
    <row r="69" spans="1:17" x14ac:dyDescent="0.2">
      <c r="A69">
        <v>68</v>
      </c>
      <c r="B69" t="s">
        <v>366</v>
      </c>
      <c r="C69" t="s">
        <v>821</v>
      </c>
      <c r="E69">
        <v>68</v>
      </c>
      <c r="F69" t="s">
        <v>500</v>
      </c>
      <c r="G69" t="s">
        <v>1468</v>
      </c>
      <c r="I69">
        <v>68</v>
      </c>
      <c r="J69" s="166" t="s">
        <v>143</v>
      </c>
      <c r="K69" t="s">
        <v>24</v>
      </c>
      <c r="L69" t="s">
        <v>28</v>
      </c>
      <c r="M69" s="166" t="s">
        <v>809</v>
      </c>
      <c r="N69" t="s">
        <v>810</v>
      </c>
      <c r="O69" t="s">
        <v>811</v>
      </c>
      <c r="P69" t="s">
        <v>658</v>
      </c>
      <c r="Q69">
        <v>25859</v>
      </c>
    </row>
    <row r="70" spans="1:17" x14ac:dyDescent="0.2">
      <c r="A70">
        <v>69</v>
      </c>
      <c r="B70" t="s">
        <v>370</v>
      </c>
      <c r="C70" t="s">
        <v>825</v>
      </c>
      <c r="E70">
        <v>69</v>
      </c>
      <c r="F70" t="s">
        <v>501</v>
      </c>
      <c r="G70" t="s">
        <v>1469</v>
      </c>
      <c r="I70">
        <v>69</v>
      </c>
      <c r="J70" s="166" t="s">
        <v>155</v>
      </c>
      <c r="K70" t="s">
        <v>24</v>
      </c>
      <c r="L70" t="s">
        <v>29</v>
      </c>
      <c r="M70" s="166" t="s">
        <v>813</v>
      </c>
      <c r="N70" t="s">
        <v>814</v>
      </c>
      <c r="O70" t="s">
        <v>815</v>
      </c>
      <c r="P70" t="s">
        <v>522</v>
      </c>
      <c r="Q70">
        <v>30605</v>
      </c>
    </row>
    <row r="71" spans="1:17" x14ac:dyDescent="0.2">
      <c r="A71">
        <v>70</v>
      </c>
      <c r="B71" t="s">
        <v>373</v>
      </c>
      <c r="C71" t="s">
        <v>829</v>
      </c>
      <c r="E71">
        <v>70</v>
      </c>
      <c r="F71" t="s">
        <v>502</v>
      </c>
      <c r="G71" t="s">
        <v>1470</v>
      </c>
      <c r="I71">
        <v>70</v>
      </c>
      <c r="J71" s="166" t="s">
        <v>416</v>
      </c>
      <c r="K71" t="s">
        <v>24</v>
      </c>
      <c r="L71" t="s">
        <v>27</v>
      </c>
      <c r="M71" s="166" t="s">
        <v>817</v>
      </c>
      <c r="N71" t="s">
        <v>818</v>
      </c>
      <c r="O71" t="s">
        <v>819</v>
      </c>
      <c r="P71" t="s">
        <v>820</v>
      </c>
      <c r="Q71">
        <v>41821</v>
      </c>
    </row>
    <row r="72" spans="1:17" x14ac:dyDescent="0.2">
      <c r="A72">
        <v>71</v>
      </c>
      <c r="B72" t="s">
        <v>374</v>
      </c>
      <c r="C72" t="s">
        <v>833</v>
      </c>
      <c r="E72">
        <v>71</v>
      </c>
      <c r="F72" t="s">
        <v>503</v>
      </c>
      <c r="G72" t="s">
        <v>1611</v>
      </c>
      <c r="I72">
        <v>71</v>
      </c>
      <c r="J72" s="166" t="s">
        <v>414</v>
      </c>
      <c r="K72" t="s">
        <v>1</v>
      </c>
      <c r="L72" t="s">
        <v>27</v>
      </c>
      <c r="M72" s="166" t="s">
        <v>1331</v>
      </c>
      <c r="N72" t="s">
        <v>1332</v>
      </c>
      <c r="O72" t="s">
        <v>1333</v>
      </c>
      <c r="P72" t="s">
        <v>1334</v>
      </c>
      <c r="Q72">
        <v>41635</v>
      </c>
    </row>
    <row r="73" spans="1:17" x14ac:dyDescent="0.2">
      <c r="A73">
        <v>72</v>
      </c>
      <c r="B73" t="s">
        <v>379</v>
      </c>
      <c r="C73" t="s">
        <v>837</v>
      </c>
      <c r="E73">
        <v>72</v>
      </c>
      <c r="F73" t="s">
        <v>505</v>
      </c>
      <c r="G73" t="s">
        <v>1471</v>
      </c>
      <c r="I73">
        <v>72</v>
      </c>
      <c r="J73" s="166" t="s">
        <v>377</v>
      </c>
      <c r="K73" t="s">
        <v>24</v>
      </c>
      <c r="L73" t="s">
        <v>28</v>
      </c>
      <c r="M73" s="166" t="s">
        <v>822</v>
      </c>
      <c r="N73" t="s">
        <v>823</v>
      </c>
      <c r="O73" t="s">
        <v>824</v>
      </c>
      <c r="P73" t="s">
        <v>767</v>
      </c>
      <c r="Q73">
        <v>44813</v>
      </c>
    </row>
    <row r="74" spans="1:17" x14ac:dyDescent="0.2">
      <c r="A74">
        <v>73</v>
      </c>
      <c r="B74" t="s">
        <v>382</v>
      </c>
      <c r="C74" t="s">
        <v>841</v>
      </c>
      <c r="E74">
        <v>73</v>
      </c>
      <c r="F74" t="s">
        <v>506</v>
      </c>
      <c r="G74" t="s">
        <v>1472</v>
      </c>
      <c r="I74">
        <v>73</v>
      </c>
      <c r="J74" s="166" t="s">
        <v>207</v>
      </c>
      <c r="K74" t="s">
        <v>24</v>
      </c>
      <c r="L74" t="s">
        <v>27</v>
      </c>
      <c r="M74" s="166" t="s">
        <v>1507</v>
      </c>
      <c r="N74" t="s">
        <v>826</v>
      </c>
      <c r="O74" t="s">
        <v>827</v>
      </c>
      <c r="P74" t="s">
        <v>828</v>
      </c>
      <c r="Q74">
        <v>40908</v>
      </c>
    </row>
    <row r="75" spans="1:17" x14ac:dyDescent="0.2">
      <c r="A75">
        <v>74</v>
      </c>
      <c r="B75" t="s">
        <v>383</v>
      </c>
      <c r="C75" t="s">
        <v>845</v>
      </c>
      <c r="E75">
        <v>74</v>
      </c>
      <c r="F75" t="s">
        <v>507</v>
      </c>
      <c r="G75" t="s">
        <v>1473</v>
      </c>
      <c r="I75">
        <v>74</v>
      </c>
      <c r="J75" s="166" t="s">
        <v>335</v>
      </c>
      <c r="K75" t="s">
        <v>24</v>
      </c>
      <c r="L75" t="s">
        <v>27</v>
      </c>
      <c r="M75" s="166" t="s">
        <v>1508</v>
      </c>
      <c r="N75" t="s">
        <v>830</v>
      </c>
      <c r="O75" t="s">
        <v>831</v>
      </c>
      <c r="P75" t="s">
        <v>832</v>
      </c>
      <c r="Q75">
        <v>41200</v>
      </c>
    </row>
    <row r="76" spans="1:17" x14ac:dyDescent="0.2">
      <c r="A76">
        <v>75</v>
      </c>
      <c r="B76" t="s">
        <v>386</v>
      </c>
      <c r="C76" t="s">
        <v>850</v>
      </c>
      <c r="E76">
        <v>75</v>
      </c>
      <c r="F76" t="s">
        <v>509</v>
      </c>
      <c r="G76" t="s">
        <v>1474</v>
      </c>
      <c r="I76">
        <v>75</v>
      </c>
      <c r="J76" s="166" t="s">
        <v>346</v>
      </c>
      <c r="K76" t="s">
        <v>24</v>
      </c>
      <c r="L76" t="s">
        <v>28</v>
      </c>
      <c r="M76" s="166" t="s">
        <v>1509</v>
      </c>
      <c r="N76" t="s">
        <v>1335</v>
      </c>
      <c r="O76" t="s">
        <v>1336</v>
      </c>
      <c r="P76" t="s">
        <v>832</v>
      </c>
      <c r="Q76">
        <v>41407</v>
      </c>
    </row>
    <row r="77" spans="1:17" x14ac:dyDescent="0.2">
      <c r="A77">
        <v>76</v>
      </c>
      <c r="B77" t="s">
        <v>390</v>
      </c>
      <c r="C77" t="s">
        <v>854</v>
      </c>
      <c r="I77">
        <v>76</v>
      </c>
      <c r="J77" s="166" t="s">
        <v>421</v>
      </c>
      <c r="K77" t="s">
        <v>1</v>
      </c>
      <c r="L77" t="s">
        <v>27</v>
      </c>
      <c r="M77" s="166" t="s">
        <v>834</v>
      </c>
      <c r="N77" t="s">
        <v>835</v>
      </c>
      <c r="O77" t="s">
        <v>836</v>
      </c>
      <c r="P77" t="s">
        <v>698</v>
      </c>
      <c r="Q77">
        <v>42605</v>
      </c>
    </row>
    <row r="78" spans="1:17" x14ac:dyDescent="0.2">
      <c r="I78">
        <v>77</v>
      </c>
      <c r="J78" s="166" t="s">
        <v>202</v>
      </c>
      <c r="K78" t="s">
        <v>24</v>
      </c>
      <c r="L78" t="s">
        <v>29</v>
      </c>
      <c r="M78" s="166" t="s">
        <v>1510</v>
      </c>
      <c r="N78" t="s">
        <v>838</v>
      </c>
      <c r="O78" t="s">
        <v>839</v>
      </c>
      <c r="P78" t="s">
        <v>840</v>
      </c>
      <c r="Q78">
        <v>41531</v>
      </c>
    </row>
    <row r="79" spans="1:17" x14ac:dyDescent="0.2">
      <c r="I79">
        <v>78</v>
      </c>
      <c r="J79" s="166" t="s">
        <v>203</v>
      </c>
      <c r="K79" t="s">
        <v>24</v>
      </c>
      <c r="L79" t="s">
        <v>29</v>
      </c>
      <c r="M79" s="166" t="s">
        <v>1511</v>
      </c>
      <c r="N79" t="s">
        <v>842</v>
      </c>
      <c r="O79" t="s">
        <v>843</v>
      </c>
      <c r="P79" t="s">
        <v>844</v>
      </c>
      <c r="Q79">
        <v>41331</v>
      </c>
    </row>
    <row r="80" spans="1:17" x14ac:dyDescent="0.2">
      <c r="I80">
        <v>79</v>
      </c>
      <c r="J80" s="166" t="s">
        <v>462</v>
      </c>
      <c r="K80" t="s">
        <v>24</v>
      </c>
      <c r="L80" t="s">
        <v>29</v>
      </c>
      <c r="M80" s="166" t="s">
        <v>1512</v>
      </c>
      <c r="N80" t="s">
        <v>1337</v>
      </c>
      <c r="O80" t="s">
        <v>1338</v>
      </c>
      <c r="P80" t="s">
        <v>849</v>
      </c>
      <c r="Q80">
        <v>82292</v>
      </c>
    </row>
    <row r="81" spans="9:17" x14ac:dyDescent="0.2">
      <c r="I81">
        <v>80</v>
      </c>
      <c r="J81" s="166" t="s">
        <v>208</v>
      </c>
      <c r="K81" t="s">
        <v>24</v>
      </c>
      <c r="L81" t="s">
        <v>28</v>
      </c>
      <c r="M81" s="166" t="s">
        <v>846</v>
      </c>
      <c r="N81" t="s">
        <v>847</v>
      </c>
      <c r="O81" t="s">
        <v>848</v>
      </c>
      <c r="P81" t="s">
        <v>849</v>
      </c>
      <c r="Q81">
        <v>74127</v>
      </c>
    </row>
    <row r="82" spans="9:17" x14ac:dyDescent="0.2">
      <c r="I82">
        <v>81</v>
      </c>
      <c r="J82" s="166" t="s">
        <v>851</v>
      </c>
      <c r="K82" t="s">
        <v>24</v>
      </c>
      <c r="L82" t="s">
        <v>27</v>
      </c>
      <c r="M82" s="166" t="s">
        <v>1513</v>
      </c>
      <c r="N82" t="s">
        <v>852</v>
      </c>
      <c r="O82" t="s">
        <v>853</v>
      </c>
      <c r="P82" t="s">
        <v>607</v>
      </c>
      <c r="Q82">
        <v>41373</v>
      </c>
    </row>
    <row r="83" spans="9:17" x14ac:dyDescent="0.2">
      <c r="I83">
        <v>82</v>
      </c>
      <c r="J83" s="166" t="s">
        <v>358</v>
      </c>
      <c r="K83" t="s">
        <v>24</v>
      </c>
      <c r="L83" t="s">
        <v>29</v>
      </c>
      <c r="M83" s="166" t="s">
        <v>1514</v>
      </c>
      <c r="N83" t="s">
        <v>1339</v>
      </c>
      <c r="O83" t="s">
        <v>1340</v>
      </c>
      <c r="P83" t="s">
        <v>603</v>
      </c>
      <c r="Q83">
        <v>82292</v>
      </c>
    </row>
    <row r="84" spans="9:17" x14ac:dyDescent="0.2">
      <c r="I84">
        <v>83</v>
      </c>
      <c r="J84" s="166" t="s">
        <v>343</v>
      </c>
      <c r="K84" t="s">
        <v>24</v>
      </c>
      <c r="L84" t="s">
        <v>28</v>
      </c>
      <c r="M84" s="166" t="s">
        <v>1515</v>
      </c>
      <c r="N84" t="s">
        <v>855</v>
      </c>
      <c r="O84" t="s">
        <v>856</v>
      </c>
      <c r="P84" t="s">
        <v>857</v>
      </c>
      <c r="Q84">
        <v>75778</v>
      </c>
    </row>
    <row r="85" spans="9:17" x14ac:dyDescent="0.2">
      <c r="I85">
        <v>84</v>
      </c>
      <c r="J85" s="166" t="s">
        <v>191</v>
      </c>
      <c r="K85" t="s">
        <v>24</v>
      </c>
      <c r="L85" t="s">
        <v>29</v>
      </c>
      <c r="M85" s="166" t="s">
        <v>1516</v>
      </c>
      <c r="N85" t="s">
        <v>858</v>
      </c>
      <c r="O85" t="s">
        <v>859</v>
      </c>
      <c r="P85" t="s">
        <v>803</v>
      </c>
      <c r="Q85">
        <v>72464</v>
      </c>
    </row>
    <row r="86" spans="9:17" x14ac:dyDescent="0.2">
      <c r="I86">
        <v>85</v>
      </c>
      <c r="J86" s="166" t="s">
        <v>124</v>
      </c>
      <c r="K86" t="s">
        <v>24</v>
      </c>
      <c r="L86" t="s">
        <v>29</v>
      </c>
      <c r="M86" s="166" t="s">
        <v>782</v>
      </c>
      <c r="N86" t="s">
        <v>860</v>
      </c>
      <c r="O86" t="s">
        <v>861</v>
      </c>
      <c r="P86" t="s">
        <v>862</v>
      </c>
      <c r="Q86">
        <v>42665</v>
      </c>
    </row>
    <row r="87" spans="9:17" x14ac:dyDescent="0.2">
      <c r="I87">
        <v>86</v>
      </c>
      <c r="J87" s="166" t="s">
        <v>294</v>
      </c>
      <c r="K87" t="s">
        <v>24</v>
      </c>
      <c r="L87" t="s">
        <v>29</v>
      </c>
      <c r="M87" s="166" t="s">
        <v>863</v>
      </c>
      <c r="N87" t="s">
        <v>864</v>
      </c>
      <c r="O87" t="s">
        <v>865</v>
      </c>
      <c r="P87" t="s">
        <v>526</v>
      </c>
      <c r="Q87">
        <v>47595</v>
      </c>
    </row>
    <row r="88" spans="9:17" x14ac:dyDescent="0.2">
      <c r="I88">
        <v>87</v>
      </c>
      <c r="J88" s="166" t="s">
        <v>281</v>
      </c>
      <c r="K88" t="s">
        <v>24</v>
      </c>
      <c r="L88" t="s">
        <v>28</v>
      </c>
      <c r="M88" s="166" t="s">
        <v>1517</v>
      </c>
      <c r="N88" t="s">
        <v>866</v>
      </c>
      <c r="O88" t="s">
        <v>867</v>
      </c>
      <c r="P88" t="s">
        <v>585</v>
      </c>
      <c r="Q88">
        <v>42573</v>
      </c>
    </row>
    <row r="89" spans="9:17" x14ac:dyDescent="0.2">
      <c r="I89">
        <v>88</v>
      </c>
      <c r="J89" s="166" t="s">
        <v>399</v>
      </c>
      <c r="K89" t="s">
        <v>1</v>
      </c>
      <c r="L89" t="s">
        <v>27</v>
      </c>
      <c r="M89" s="166" t="s">
        <v>868</v>
      </c>
      <c r="N89" t="s">
        <v>869</v>
      </c>
      <c r="O89" t="s">
        <v>870</v>
      </c>
      <c r="P89" t="s">
        <v>871</v>
      </c>
      <c r="Q89">
        <v>95863</v>
      </c>
    </row>
    <row r="90" spans="9:17" x14ac:dyDescent="0.2">
      <c r="I90">
        <v>89</v>
      </c>
      <c r="J90" s="166" t="s">
        <v>400</v>
      </c>
      <c r="K90" t="s">
        <v>1</v>
      </c>
      <c r="L90" t="s">
        <v>27</v>
      </c>
      <c r="M90" s="166" t="s">
        <v>1341</v>
      </c>
      <c r="N90" t="s">
        <v>1342</v>
      </c>
      <c r="O90" t="s">
        <v>1343</v>
      </c>
      <c r="P90" t="s">
        <v>871</v>
      </c>
      <c r="Q90">
        <v>41414</v>
      </c>
    </row>
    <row r="91" spans="9:17" x14ac:dyDescent="0.2">
      <c r="I91">
        <v>90</v>
      </c>
      <c r="J91" s="166" t="s">
        <v>125</v>
      </c>
      <c r="K91" t="s">
        <v>24</v>
      </c>
      <c r="L91" t="s">
        <v>27</v>
      </c>
      <c r="M91" s="166" t="s">
        <v>1344</v>
      </c>
      <c r="N91" t="s">
        <v>1345</v>
      </c>
      <c r="O91" t="s">
        <v>1346</v>
      </c>
      <c r="P91" t="s">
        <v>1131</v>
      </c>
      <c r="Q91">
        <v>96240</v>
      </c>
    </row>
    <row r="92" spans="9:17" x14ac:dyDescent="0.2">
      <c r="I92">
        <v>91</v>
      </c>
      <c r="J92" s="166" t="s">
        <v>225</v>
      </c>
      <c r="K92" t="s">
        <v>24</v>
      </c>
      <c r="L92" t="s">
        <v>28</v>
      </c>
      <c r="M92" s="166" t="s">
        <v>1518</v>
      </c>
      <c r="N92" t="s">
        <v>872</v>
      </c>
      <c r="O92" t="s">
        <v>873</v>
      </c>
      <c r="P92" t="s">
        <v>874</v>
      </c>
      <c r="Q92">
        <v>41388</v>
      </c>
    </row>
    <row r="93" spans="9:17" x14ac:dyDescent="0.2">
      <c r="I93">
        <v>92</v>
      </c>
      <c r="J93" s="166" t="s">
        <v>111</v>
      </c>
      <c r="K93" t="s">
        <v>38</v>
      </c>
      <c r="L93" t="s">
        <v>27</v>
      </c>
      <c r="M93" s="166" t="s">
        <v>875</v>
      </c>
      <c r="N93" t="s">
        <v>876</v>
      </c>
      <c r="O93" t="s">
        <v>877</v>
      </c>
      <c r="P93" t="s">
        <v>871</v>
      </c>
      <c r="Q93">
        <v>41414</v>
      </c>
    </row>
    <row r="94" spans="9:17" x14ac:dyDescent="0.2">
      <c r="I94">
        <v>93</v>
      </c>
      <c r="J94" s="166" t="s">
        <v>218</v>
      </c>
      <c r="K94" t="s">
        <v>24</v>
      </c>
      <c r="L94" t="s">
        <v>28</v>
      </c>
      <c r="M94" s="166" t="s">
        <v>878</v>
      </c>
      <c r="N94" t="s">
        <v>879</v>
      </c>
      <c r="O94" t="s">
        <v>880</v>
      </c>
      <c r="P94" t="s">
        <v>581</v>
      </c>
      <c r="Q94">
        <v>41388</v>
      </c>
    </row>
    <row r="95" spans="9:17" x14ac:dyDescent="0.2">
      <c r="I95">
        <v>94</v>
      </c>
      <c r="J95" s="166" t="s">
        <v>410</v>
      </c>
      <c r="K95" t="s">
        <v>1</v>
      </c>
      <c r="L95" t="s">
        <v>27</v>
      </c>
      <c r="M95" s="166" t="s">
        <v>881</v>
      </c>
      <c r="N95" t="s">
        <v>882</v>
      </c>
      <c r="O95" t="s">
        <v>883</v>
      </c>
      <c r="P95" t="s">
        <v>884</v>
      </c>
      <c r="Q95">
        <v>98229</v>
      </c>
    </row>
    <row r="96" spans="9:17" x14ac:dyDescent="0.2">
      <c r="I96">
        <v>95</v>
      </c>
      <c r="J96" s="166" t="s">
        <v>347</v>
      </c>
      <c r="K96" t="s">
        <v>24</v>
      </c>
      <c r="L96" t="s">
        <v>28</v>
      </c>
      <c r="M96" s="166" t="s">
        <v>1519</v>
      </c>
      <c r="N96" t="s">
        <v>885</v>
      </c>
      <c r="O96" t="s">
        <v>886</v>
      </c>
      <c r="P96" t="s">
        <v>649</v>
      </c>
      <c r="Q96">
        <v>20233</v>
      </c>
    </row>
    <row r="97" spans="9:17" x14ac:dyDescent="0.2">
      <c r="I97">
        <v>96</v>
      </c>
      <c r="J97" s="166" t="s">
        <v>439</v>
      </c>
      <c r="K97" t="s">
        <v>1</v>
      </c>
      <c r="L97" t="s">
        <v>29</v>
      </c>
      <c r="M97" s="166" t="s">
        <v>887</v>
      </c>
      <c r="N97" t="s">
        <v>888</v>
      </c>
      <c r="O97" t="s">
        <v>889</v>
      </c>
      <c r="P97" t="s">
        <v>688</v>
      </c>
      <c r="Q97">
        <v>40631</v>
      </c>
    </row>
    <row r="98" spans="9:17" x14ac:dyDescent="0.2">
      <c r="I98">
        <v>97</v>
      </c>
      <c r="J98" s="166" t="s">
        <v>320</v>
      </c>
      <c r="K98" t="s">
        <v>24</v>
      </c>
      <c r="L98" t="s">
        <v>1478</v>
      </c>
      <c r="M98" s="166" t="s">
        <v>890</v>
      </c>
      <c r="N98" t="s">
        <v>891</v>
      </c>
      <c r="O98" t="s">
        <v>892</v>
      </c>
      <c r="P98" t="s">
        <v>789</v>
      </c>
      <c r="Q98">
        <v>42573</v>
      </c>
    </row>
    <row r="99" spans="9:17" x14ac:dyDescent="0.2">
      <c r="I99">
        <v>98</v>
      </c>
      <c r="J99" s="166" t="s">
        <v>199</v>
      </c>
      <c r="K99" t="s">
        <v>24</v>
      </c>
      <c r="L99" t="s">
        <v>27</v>
      </c>
      <c r="M99" s="166" t="s">
        <v>893</v>
      </c>
      <c r="N99" t="s">
        <v>894</v>
      </c>
      <c r="O99" t="s">
        <v>895</v>
      </c>
      <c r="P99" t="s">
        <v>896</v>
      </c>
      <c r="Q99">
        <v>76689</v>
      </c>
    </row>
    <row r="100" spans="9:17" x14ac:dyDescent="0.2">
      <c r="I100">
        <v>99</v>
      </c>
      <c r="J100" s="166" t="s">
        <v>219</v>
      </c>
      <c r="K100" t="s">
        <v>38</v>
      </c>
      <c r="L100" t="s">
        <v>1477</v>
      </c>
      <c r="M100" s="166" t="s">
        <v>1520</v>
      </c>
      <c r="N100" t="s">
        <v>897</v>
      </c>
      <c r="O100" t="s">
        <v>898</v>
      </c>
      <c r="P100" t="s">
        <v>581</v>
      </c>
      <c r="Q100">
        <v>41388</v>
      </c>
    </row>
    <row r="101" spans="9:17" x14ac:dyDescent="0.2">
      <c r="I101">
        <v>100</v>
      </c>
      <c r="J101" s="166" t="s">
        <v>126</v>
      </c>
      <c r="K101" t="s">
        <v>38</v>
      </c>
      <c r="L101" t="s">
        <v>1478</v>
      </c>
      <c r="M101" s="166" t="s">
        <v>1521</v>
      </c>
      <c r="N101" t="s">
        <v>899</v>
      </c>
      <c r="O101" t="s">
        <v>900</v>
      </c>
      <c r="P101" t="s">
        <v>598</v>
      </c>
      <c r="Q101">
        <v>42665</v>
      </c>
    </row>
    <row r="102" spans="9:17" x14ac:dyDescent="0.2">
      <c r="I102">
        <v>101</v>
      </c>
      <c r="J102" s="166" t="s">
        <v>173</v>
      </c>
      <c r="K102" t="s">
        <v>24</v>
      </c>
      <c r="L102" t="s">
        <v>27</v>
      </c>
      <c r="M102" s="166" t="s">
        <v>901</v>
      </c>
      <c r="N102" t="s">
        <v>902</v>
      </c>
      <c r="O102" t="s">
        <v>903</v>
      </c>
      <c r="P102" t="s">
        <v>567</v>
      </c>
      <c r="Q102">
        <v>43058</v>
      </c>
    </row>
    <row r="103" spans="9:17" x14ac:dyDescent="0.2">
      <c r="I103">
        <v>102</v>
      </c>
      <c r="J103" s="166" t="s">
        <v>443</v>
      </c>
      <c r="K103" t="s">
        <v>1</v>
      </c>
      <c r="L103" t="s">
        <v>1478</v>
      </c>
      <c r="M103" s="166" t="s">
        <v>904</v>
      </c>
      <c r="N103" t="s">
        <v>905</v>
      </c>
      <c r="O103" t="s">
        <v>889</v>
      </c>
      <c r="P103" t="s">
        <v>688</v>
      </c>
      <c r="Q103">
        <v>40631</v>
      </c>
    </row>
    <row r="104" spans="9:17" x14ac:dyDescent="0.2">
      <c r="I104">
        <v>103</v>
      </c>
      <c r="J104" s="166" t="s">
        <v>406</v>
      </c>
      <c r="K104" t="s">
        <v>1</v>
      </c>
      <c r="L104" t="s">
        <v>27</v>
      </c>
      <c r="M104" s="166" t="s">
        <v>906</v>
      </c>
      <c r="N104" t="s">
        <v>907</v>
      </c>
      <c r="O104" t="s">
        <v>908</v>
      </c>
      <c r="P104" t="s">
        <v>909</v>
      </c>
      <c r="Q104">
        <v>41008</v>
      </c>
    </row>
    <row r="105" spans="9:17" x14ac:dyDescent="0.2">
      <c r="I105">
        <v>104</v>
      </c>
      <c r="J105" s="166" t="s">
        <v>351</v>
      </c>
      <c r="K105" t="s">
        <v>24</v>
      </c>
      <c r="L105" t="s">
        <v>27</v>
      </c>
      <c r="M105" s="166" t="s">
        <v>910</v>
      </c>
      <c r="N105" t="s">
        <v>911</v>
      </c>
      <c r="O105" t="s">
        <v>912</v>
      </c>
      <c r="P105" t="s">
        <v>913</v>
      </c>
      <c r="Q105">
        <v>50143</v>
      </c>
    </row>
    <row r="106" spans="9:17" x14ac:dyDescent="0.2">
      <c r="I106">
        <v>105</v>
      </c>
      <c r="J106" s="166" t="s">
        <v>295</v>
      </c>
      <c r="K106" t="s">
        <v>38</v>
      </c>
      <c r="L106" t="s">
        <v>27</v>
      </c>
      <c r="M106" s="166" t="s">
        <v>914</v>
      </c>
      <c r="N106" t="s">
        <v>915</v>
      </c>
      <c r="O106" t="s">
        <v>916</v>
      </c>
      <c r="P106" t="s">
        <v>526</v>
      </c>
      <c r="Q106">
        <v>62077</v>
      </c>
    </row>
    <row r="107" spans="9:17" x14ac:dyDescent="0.2">
      <c r="I107">
        <v>106</v>
      </c>
      <c r="J107" s="166" t="s">
        <v>102</v>
      </c>
      <c r="K107" t="s">
        <v>38</v>
      </c>
      <c r="L107" t="s">
        <v>27</v>
      </c>
      <c r="M107" s="166" t="s">
        <v>1522</v>
      </c>
      <c r="N107" t="s">
        <v>917</v>
      </c>
      <c r="O107" t="s">
        <v>918</v>
      </c>
      <c r="P107" t="s">
        <v>919</v>
      </c>
      <c r="Q107">
        <v>41178</v>
      </c>
    </row>
    <row r="108" spans="9:17" x14ac:dyDescent="0.2">
      <c r="I108">
        <v>107</v>
      </c>
      <c r="J108" s="166" t="s">
        <v>188</v>
      </c>
      <c r="K108" t="s">
        <v>24</v>
      </c>
      <c r="L108" t="s">
        <v>29</v>
      </c>
      <c r="M108" s="166" t="s">
        <v>1523</v>
      </c>
      <c r="N108" t="s">
        <v>920</v>
      </c>
      <c r="O108" t="s">
        <v>921</v>
      </c>
      <c r="P108" t="s">
        <v>922</v>
      </c>
      <c r="Q108">
        <v>40631</v>
      </c>
    </row>
    <row r="109" spans="9:17" x14ac:dyDescent="0.2">
      <c r="I109">
        <v>108</v>
      </c>
      <c r="J109" s="166" t="s">
        <v>220</v>
      </c>
      <c r="K109" t="s">
        <v>38</v>
      </c>
      <c r="L109" t="s">
        <v>29</v>
      </c>
      <c r="M109" s="166" t="s">
        <v>1524</v>
      </c>
      <c r="N109" t="s">
        <v>923</v>
      </c>
      <c r="O109" t="s">
        <v>924</v>
      </c>
      <c r="P109" t="s">
        <v>581</v>
      </c>
      <c r="Q109">
        <v>62662</v>
      </c>
    </row>
    <row r="110" spans="9:17" x14ac:dyDescent="0.2">
      <c r="I110">
        <v>109</v>
      </c>
      <c r="J110" s="166" t="s">
        <v>313</v>
      </c>
      <c r="K110" t="s">
        <v>24</v>
      </c>
      <c r="L110" t="s">
        <v>29</v>
      </c>
      <c r="M110" s="166" t="s">
        <v>925</v>
      </c>
      <c r="N110" t="s">
        <v>926</v>
      </c>
      <c r="O110" t="s">
        <v>927</v>
      </c>
      <c r="P110" t="s">
        <v>928</v>
      </c>
      <c r="Q110">
        <v>40530</v>
      </c>
    </row>
    <row r="111" spans="9:17" x14ac:dyDescent="0.2">
      <c r="I111">
        <v>110</v>
      </c>
      <c r="J111" s="166" t="s">
        <v>178</v>
      </c>
      <c r="K111" t="s">
        <v>38</v>
      </c>
      <c r="L111" t="s">
        <v>27</v>
      </c>
      <c r="M111" s="166" t="s">
        <v>1525</v>
      </c>
      <c r="N111" t="s">
        <v>929</v>
      </c>
      <c r="O111" t="s">
        <v>737</v>
      </c>
      <c r="P111" t="s">
        <v>738</v>
      </c>
      <c r="Q111">
        <v>83189</v>
      </c>
    </row>
    <row r="112" spans="9:17" x14ac:dyDescent="0.2">
      <c r="I112">
        <v>111</v>
      </c>
      <c r="J112" s="166" t="s">
        <v>204</v>
      </c>
      <c r="K112" t="s">
        <v>24</v>
      </c>
      <c r="L112" t="s">
        <v>27</v>
      </c>
      <c r="M112" s="166" t="s">
        <v>1526</v>
      </c>
      <c r="N112" t="s">
        <v>930</v>
      </c>
      <c r="O112" t="s">
        <v>931</v>
      </c>
      <c r="P112" t="s">
        <v>932</v>
      </c>
      <c r="Q112">
        <v>83280</v>
      </c>
    </row>
    <row r="113" spans="9:17" x14ac:dyDescent="0.2">
      <c r="I113">
        <v>112</v>
      </c>
      <c r="J113" s="166" t="s">
        <v>103</v>
      </c>
      <c r="K113" t="s">
        <v>24</v>
      </c>
      <c r="L113" t="s">
        <v>27</v>
      </c>
      <c r="M113" s="166" t="s">
        <v>1527</v>
      </c>
      <c r="N113" t="s">
        <v>933</v>
      </c>
      <c r="O113" t="s">
        <v>934</v>
      </c>
      <c r="P113" t="s">
        <v>563</v>
      </c>
      <c r="Q113">
        <v>40876</v>
      </c>
    </row>
    <row r="114" spans="9:17" x14ac:dyDescent="0.2">
      <c r="I114">
        <v>113</v>
      </c>
      <c r="J114" s="166" t="s">
        <v>240</v>
      </c>
      <c r="K114" t="s">
        <v>24</v>
      </c>
      <c r="L114" t="s">
        <v>29</v>
      </c>
      <c r="M114" s="166" t="s">
        <v>935</v>
      </c>
      <c r="N114" t="s">
        <v>936</v>
      </c>
      <c r="O114" t="s">
        <v>937</v>
      </c>
      <c r="P114" t="s">
        <v>938</v>
      </c>
      <c r="Q114">
        <v>42635</v>
      </c>
    </row>
    <row r="115" spans="9:17" x14ac:dyDescent="0.2">
      <c r="I115">
        <v>114</v>
      </c>
      <c r="J115" s="166" t="s">
        <v>431</v>
      </c>
      <c r="K115" t="s">
        <v>1</v>
      </c>
      <c r="L115" t="s">
        <v>27</v>
      </c>
      <c r="M115" s="166" t="s">
        <v>1528</v>
      </c>
      <c r="N115" t="s">
        <v>939</v>
      </c>
      <c r="O115" t="s">
        <v>940</v>
      </c>
      <c r="P115" t="s">
        <v>622</v>
      </c>
      <c r="Q115">
        <v>41008</v>
      </c>
    </row>
    <row r="116" spans="9:17" x14ac:dyDescent="0.2">
      <c r="I116">
        <v>115</v>
      </c>
      <c r="J116" s="166" t="s">
        <v>367</v>
      </c>
      <c r="K116" t="s">
        <v>24</v>
      </c>
      <c r="L116" t="s">
        <v>1477</v>
      </c>
      <c r="M116" s="166" t="s">
        <v>941</v>
      </c>
      <c r="N116" t="s">
        <v>942</v>
      </c>
      <c r="O116" t="s">
        <v>943</v>
      </c>
      <c r="P116" t="s">
        <v>944</v>
      </c>
      <c r="Q116">
        <v>73906</v>
      </c>
    </row>
    <row r="117" spans="9:17" x14ac:dyDescent="0.2">
      <c r="I117">
        <v>116</v>
      </c>
      <c r="J117" s="166" t="s">
        <v>340</v>
      </c>
      <c r="K117" t="s">
        <v>24</v>
      </c>
      <c r="L117" t="s">
        <v>29</v>
      </c>
      <c r="M117" s="166" t="s">
        <v>945</v>
      </c>
      <c r="N117" t="s">
        <v>946</v>
      </c>
      <c r="O117" t="s">
        <v>947</v>
      </c>
      <c r="P117" t="s">
        <v>948</v>
      </c>
      <c r="Q117">
        <v>41312</v>
      </c>
    </row>
    <row r="118" spans="9:17" x14ac:dyDescent="0.2">
      <c r="I118">
        <v>117</v>
      </c>
      <c r="J118" s="166" t="s">
        <v>167</v>
      </c>
      <c r="K118" t="s">
        <v>38</v>
      </c>
      <c r="L118" t="s">
        <v>29</v>
      </c>
      <c r="M118" s="166" t="s">
        <v>949</v>
      </c>
      <c r="N118" t="s">
        <v>745</v>
      </c>
      <c r="O118" t="s">
        <v>746</v>
      </c>
      <c r="P118" t="s">
        <v>688</v>
      </c>
      <c r="Q118">
        <v>40631</v>
      </c>
    </row>
    <row r="119" spans="9:17" x14ac:dyDescent="0.2">
      <c r="I119">
        <v>118</v>
      </c>
      <c r="J119" s="166" t="s">
        <v>184</v>
      </c>
      <c r="K119" t="s">
        <v>24</v>
      </c>
      <c r="L119" t="s">
        <v>29</v>
      </c>
      <c r="M119" s="166" t="s">
        <v>1529</v>
      </c>
      <c r="N119" t="s">
        <v>950</v>
      </c>
      <c r="O119" t="s">
        <v>951</v>
      </c>
      <c r="P119" t="s">
        <v>952</v>
      </c>
      <c r="Q119">
        <v>40631</v>
      </c>
    </row>
    <row r="120" spans="9:17" x14ac:dyDescent="0.2">
      <c r="I120">
        <v>119</v>
      </c>
      <c r="J120" s="166" t="s">
        <v>236</v>
      </c>
      <c r="K120" t="s">
        <v>24</v>
      </c>
      <c r="L120" t="s">
        <v>1477</v>
      </c>
      <c r="M120" s="166" t="s">
        <v>1530</v>
      </c>
      <c r="N120" t="s">
        <v>953</v>
      </c>
      <c r="O120" t="s">
        <v>954</v>
      </c>
      <c r="P120" t="s">
        <v>955</v>
      </c>
      <c r="Q120">
        <v>85775</v>
      </c>
    </row>
    <row r="121" spans="9:17" x14ac:dyDescent="0.2">
      <c r="I121">
        <v>120</v>
      </c>
      <c r="J121" s="166" t="s">
        <v>163</v>
      </c>
      <c r="K121" t="s">
        <v>24</v>
      </c>
      <c r="L121" t="s">
        <v>29</v>
      </c>
      <c r="M121" s="166" t="s">
        <v>1531</v>
      </c>
      <c r="N121" t="s">
        <v>956</v>
      </c>
      <c r="O121" t="s">
        <v>957</v>
      </c>
      <c r="P121" t="s">
        <v>958</v>
      </c>
      <c r="Q121">
        <v>86971</v>
      </c>
    </row>
    <row r="122" spans="9:17" x14ac:dyDescent="0.2">
      <c r="I122">
        <v>121</v>
      </c>
      <c r="J122" s="166" t="s">
        <v>247</v>
      </c>
      <c r="K122" t="s">
        <v>38</v>
      </c>
      <c r="L122" t="s">
        <v>27</v>
      </c>
      <c r="M122" s="166" t="s">
        <v>1532</v>
      </c>
      <c r="N122" t="s">
        <v>959</v>
      </c>
      <c r="O122" t="s">
        <v>960</v>
      </c>
      <c r="P122" t="s">
        <v>961</v>
      </c>
      <c r="Q122">
        <v>41448</v>
      </c>
    </row>
    <row r="123" spans="9:17" x14ac:dyDescent="0.2">
      <c r="I123">
        <v>122</v>
      </c>
      <c r="J123" s="166" t="s">
        <v>233</v>
      </c>
      <c r="K123" t="s">
        <v>24</v>
      </c>
      <c r="L123" t="s">
        <v>27</v>
      </c>
      <c r="M123" s="166" t="s">
        <v>962</v>
      </c>
      <c r="N123" t="s">
        <v>963</v>
      </c>
      <c r="O123" t="s">
        <v>964</v>
      </c>
      <c r="P123" t="s">
        <v>928</v>
      </c>
      <c r="Q123">
        <v>62077</v>
      </c>
    </row>
    <row r="124" spans="9:17" x14ac:dyDescent="0.2">
      <c r="I124">
        <v>123</v>
      </c>
      <c r="J124" s="166" t="s">
        <v>159</v>
      </c>
      <c r="K124" t="s">
        <v>24</v>
      </c>
      <c r="L124" t="s">
        <v>29</v>
      </c>
      <c r="M124" s="166" t="s">
        <v>965</v>
      </c>
      <c r="N124" t="s">
        <v>966</v>
      </c>
      <c r="O124" t="s">
        <v>967</v>
      </c>
      <c r="P124" t="s">
        <v>968</v>
      </c>
      <c r="Q124">
        <v>62181</v>
      </c>
    </row>
    <row r="125" spans="9:17" x14ac:dyDescent="0.2">
      <c r="I125">
        <v>124</v>
      </c>
      <c r="J125" s="166" t="s">
        <v>127</v>
      </c>
      <c r="K125" t="s">
        <v>24</v>
      </c>
      <c r="L125" t="s">
        <v>27</v>
      </c>
      <c r="M125" s="166" t="s">
        <v>969</v>
      </c>
      <c r="N125" t="s">
        <v>970</v>
      </c>
      <c r="O125" t="s">
        <v>971</v>
      </c>
      <c r="P125" t="s">
        <v>972</v>
      </c>
      <c r="Q125">
        <v>41414</v>
      </c>
    </row>
    <row r="126" spans="9:17" x14ac:dyDescent="0.2">
      <c r="I126">
        <v>125</v>
      </c>
      <c r="J126" s="166" t="s">
        <v>209</v>
      </c>
      <c r="K126" t="s">
        <v>24</v>
      </c>
      <c r="L126" t="s">
        <v>29</v>
      </c>
      <c r="M126" s="166" t="s">
        <v>1533</v>
      </c>
      <c r="N126" t="s">
        <v>1347</v>
      </c>
      <c r="O126" t="s">
        <v>1348</v>
      </c>
      <c r="P126" t="s">
        <v>1349</v>
      </c>
      <c r="Q126">
        <v>41531</v>
      </c>
    </row>
    <row r="127" spans="9:17" x14ac:dyDescent="0.2">
      <c r="I127">
        <v>126</v>
      </c>
      <c r="J127" s="166" t="s">
        <v>407</v>
      </c>
      <c r="K127" t="s">
        <v>1</v>
      </c>
      <c r="L127" t="s">
        <v>27</v>
      </c>
      <c r="M127" s="166" t="s">
        <v>973</v>
      </c>
      <c r="N127" t="s">
        <v>974</v>
      </c>
      <c r="O127" t="s">
        <v>975</v>
      </c>
      <c r="P127" t="s">
        <v>961</v>
      </c>
      <c r="Q127">
        <v>24922</v>
      </c>
    </row>
    <row r="128" spans="9:17" x14ac:dyDescent="0.2">
      <c r="I128">
        <v>127</v>
      </c>
      <c r="J128" s="166" t="s">
        <v>238</v>
      </c>
      <c r="K128" t="s">
        <v>24</v>
      </c>
      <c r="L128" t="s">
        <v>29</v>
      </c>
      <c r="M128" s="166" t="s">
        <v>976</v>
      </c>
      <c r="N128" t="s">
        <v>977</v>
      </c>
      <c r="O128" t="s">
        <v>978</v>
      </c>
      <c r="P128" t="s">
        <v>979</v>
      </c>
      <c r="Q128">
        <v>30742</v>
      </c>
    </row>
    <row r="129" spans="9:17" x14ac:dyDescent="0.2">
      <c r="I129">
        <v>128</v>
      </c>
      <c r="J129" s="166" t="s">
        <v>336</v>
      </c>
      <c r="K129" t="s">
        <v>38</v>
      </c>
      <c r="L129" t="s">
        <v>27</v>
      </c>
      <c r="M129" s="166" t="s">
        <v>980</v>
      </c>
      <c r="N129" t="s">
        <v>981</v>
      </c>
      <c r="O129" t="s">
        <v>982</v>
      </c>
      <c r="P129" t="s">
        <v>983</v>
      </c>
      <c r="Q129">
        <v>41200</v>
      </c>
    </row>
    <row r="130" spans="9:17" x14ac:dyDescent="0.2">
      <c r="I130">
        <v>129</v>
      </c>
      <c r="J130" s="166" t="s">
        <v>104</v>
      </c>
      <c r="K130" t="s">
        <v>24</v>
      </c>
      <c r="L130" t="s">
        <v>27</v>
      </c>
      <c r="M130" s="166" t="s">
        <v>984</v>
      </c>
      <c r="N130" t="s">
        <v>985</v>
      </c>
      <c r="O130" t="s">
        <v>986</v>
      </c>
      <c r="P130" t="s">
        <v>987</v>
      </c>
      <c r="Q130">
        <v>83189</v>
      </c>
    </row>
    <row r="131" spans="9:17" x14ac:dyDescent="0.2">
      <c r="I131">
        <v>130</v>
      </c>
      <c r="J131" s="166" t="s">
        <v>128</v>
      </c>
      <c r="K131" t="s">
        <v>24</v>
      </c>
      <c r="L131" t="s">
        <v>29</v>
      </c>
      <c r="M131" s="166" t="s">
        <v>988</v>
      </c>
      <c r="N131" t="s">
        <v>989</v>
      </c>
      <c r="O131" t="s">
        <v>990</v>
      </c>
      <c r="P131" t="s">
        <v>991</v>
      </c>
      <c r="Q131">
        <v>42665</v>
      </c>
    </row>
    <row r="132" spans="9:17" x14ac:dyDescent="0.2">
      <c r="I132">
        <v>131</v>
      </c>
      <c r="J132" s="166" t="s">
        <v>248</v>
      </c>
      <c r="K132" t="s">
        <v>24</v>
      </c>
      <c r="L132" t="s">
        <v>29</v>
      </c>
      <c r="M132" s="166" t="s">
        <v>992</v>
      </c>
      <c r="N132" t="s">
        <v>993</v>
      </c>
      <c r="O132" t="s">
        <v>994</v>
      </c>
      <c r="P132" t="s">
        <v>995</v>
      </c>
      <c r="Q132">
        <v>83163</v>
      </c>
    </row>
    <row r="133" spans="9:17" x14ac:dyDescent="0.2">
      <c r="I133">
        <v>132</v>
      </c>
      <c r="J133" s="166" t="s">
        <v>363</v>
      </c>
      <c r="K133" t="s">
        <v>38</v>
      </c>
      <c r="L133" t="s">
        <v>27</v>
      </c>
      <c r="M133" s="166" t="s">
        <v>1534</v>
      </c>
      <c r="N133" t="s">
        <v>996</v>
      </c>
      <c r="O133" t="s">
        <v>997</v>
      </c>
      <c r="P133" t="s">
        <v>909</v>
      </c>
      <c r="Q133">
        <v>41008</v>
      </c>
    </row>
    <row r="134" spans="9:17" x14ac:dyDescent="0.2">
      <c r="I134">
        <v>133</v>
      </c>
      <c r="J134" s="166" t="s">
        <v>260</v>
      </c>
      <c r="K134" t="s">
        <v>24</v>
      </c>
      <c r="L134" t="s">
        <v>29</v>
      </c>
      <c r="M134" s="166" t="s">
        <v>1350</v>
      </c>
      <c r="N134" t="s">
        <v>1351</v>
      </c>
      <c r="O134" t="s">
        <v>1352</v>
      </c>
      <c r="P134" t="s">
        <v>961</v>
      </c>
      <c r="Q134">
        <v>77690</v>
      </c>
    </row>
    <row r="135" spans="9:17" x14ac:dyDescent="0.2">
      <c r="I135">
        <v>134</v>
      </c>
      <c r="J135" s="166" t="s">
        <v>385</v>
      </c>
      <c r="K135" t="s">
        <v>24</v>
      </c>
      <c r="L135" t="s">
        <v>29</v>
      </c>
      <c r="M135" s="166" t="s">
        <v>998</v>
      </c>
      <c r="N135" t="s">
        <v>999</v>
      </c>
      <c r="O135" t="s">
        <v>1000</v>
      </c>
      <c r="P135" t="s">
        <v>932</v>
      </c>
      <c r="Q135">
        <v>83280</v>
      </c>
    </row>
    <row r="136" spans="9:17" x14ac:dyDescent="0.2">
      <c r="I136">
        <v>135</v>
      </c>
      <c r="J136" s="166" t="s">
        <v>276</v>
      </c>
      <c r="K136" t="s">
        <v>24</v>
      </c>
      <c r="L136" t="s">
        <v>29</v>
      </c>
      <c r="M136" s="166" t="s">
        <v>1001</v>
      </c>
      <c r="N136" t="s">
        <v>1002</v>
      </c>
      <c r="O136" t="s">
        <v>1003</v>
      </c>
      <c r="P136" t="s">
        <v>1004</v>
      </c>
      <c r="Q136">
        <v>21712</v>
      </c>
    </row>
    <row r="137" spans="9:17" x14ac:dyDescent="0.2">
      <c r="I137">
        <v>136</v>
      </c>
      <c r="J137" s="166" t="s">
        <v>359</v>
      </c>
      <c r="K137" t="s">
        <v>24</v>
      </c>
      <c r="L137" t="s">
        <v>29</v>
      </c>
      <c r="M137" s="166" t="s">
        <v>1353</v>
      </c>
      <c r="N137" t="s">
        <v>1354</v>
      </c>
      <c r="O137" t="s">
        <v>1355</v>
      </c>
      <c r="P137" t="s">
        <v>1356</v>
      </c>
      <c r="Q137">
        <v>40631</v>
      </c>
    </row>
    <row r="138" spans="9:17" x14ac:dyDescent="0.2">
      <c r="I138">
        <v>137</v>
      </c>
      <c r="J138" s="166" t="s">
        <v>306</v>
      </c>
      <c r="K138" t="s">
        <v>24</v>
      </c>
      <c r="L138" t="s">
        <v>29</v>
      </c>
      <c r="M138" s="166" t="s">
        <v>1005</v>
      </c>
      <c r="N138" t="s">
        <v>1006</v>
      </c>
      <c r="O138" t="s">
        <v>1007</v>
      </c>
      <c r="P138" t="s">
        <v>1008</v>
      </c>
      <c r="Q138">
        <v>41417</v>
      </c>
    </row>
    <row r="139" spans="9:17" x14ac:dyDescent="0.2">
      <c r="I139">
        <v>138</v>
      </c>
      <c r="J139" s="166" t="s">
        <v>185</v>
      </c>
      <c r="K139" t="s">
        <v>38</v>
      </c>
      <c r="L139" t="s">
        <v>27</v>
      </c>
      <c r="M139" s="166" t="s">
        <v>1535</v>
      </c>
      <c r="N139" t="s">
        <v>1009</v>
      </c>
      <c r="O139" t="s">
        <v>566</v>
      </c>
      <c r="P139" t="s">
        <v>567</v>
      </c>
      <c r="Q139">
        <v>32216</v>
      </c>
    </row>
    <row r="140" spans="9:17" x14ac:dyDescent="0.2">
      <c r="I140">
        <v>139</v>
      </c>
      <c r="J140" s="166" t="s">
        <v>401</v>
      </c>
      <c r="K140" t="s">
        <v>1</v>
      </c>
      <c r="L140" t="s">
        <v>27</v>
      </c>
      <c r="M140" s="166" t="s">
        <v>1536</v>
      </c>
      <c r="N140" t="s">
        <v>1010</v>
      </c>
      <c r="O140" t="s">
        <v>1011</v>
      </c>
      <c r="P140" t="s">
        <v>871</v>
      </c>
      <c r="Q140">
        <v>41414</v>
      </c>
    </row>
    <row r="141" spans="9:17" x14ac:dyDescent="0.2">
      <c r="I141">
        <v>140</v>
      </c>
      <c r="J141" s="166" t="s">
        <v>360</v>
      </c>
      <c r="K141" t="s">
        <v>24</v>
      </c>
      <c r="L141" t="s">
        <v>29</v>
      </c>
      <c r="M141" s="166" t="s">
        <v>1537</v>
      </c>
      <c r="N141" t="s">
        <v>1357</v>
      </c>
      <c r="O141" t="s">
        <v>1358</v>
      </c>
      <c r="P141" t="s">
        <v>1359</v>
      </c>
      <c r="Q141">
        <v>82292</v>
      </c>
    </row>
    <row r="142" spans="9:17" x14ac:dyDescent="0.2">
      <c r="I142">
        <v>141</v>
      </c>
      <c r="J142" s="166" t="s">
        <v>432</v>
      </c>
      <c r="K142" t="s">
        <v>1</v>
      </c>
      <c r="L142" t="s">
        <v>28</v>
      </c>
      <c r="M142" s="166" t="s">
        <v>1538</v>
      </c>
      <c r="N142" t="s">
        <v>1012</v>
      </c>
      <c r="O142" t="s">
        <v>889</v>
      </c>
      <c r="P142" t="s">
        <v>688</v>
      </c>
      <c r="Q142">
        <v>40631</v>
      </c>
    </row>
    <row r="143" spans="9:17" x14ac:dyDescent="0.2">
      <c r="I143">
        <v>142</v>
      </c>
      <c r="J143" s="166" t="s">
        <v>337</v>
      </c>
      <c r="K143" t="s">
        <v>24</v>
      </c>
      <c r="L143" t="s">
        <v>29</v>
      </c>
      <c r="M143" s="166" t="s">
        <v>1013</v>
      </c>
      <c r="N143" t="s">
        <v>1014</v>
      </c>
      <c r="O143" t="s">
        <v>1015</v>
      </c>
      <c r="P143" t="s">
        <v>780</v>
      </c>
      <c r="Q143">
        <v>41312</v>
      </c>
    </row>
    <row r="144" spans="9:17" x14ac:dyDescent="0.2">
      <c r="I144">
        <v>143</v>
      </c>
      <c r="J144" s="166" t="s">
        <v>189</v>
      </c>
      <c r="K144" t="s">
        <v>24</v>
      </c>
      <c r="L144" t="s">
        <v>27</v>
      </c>
      <c r="M144" s="166" t="s">
        <v>1016</v>
      </c>
      <c r="N144" t="s">
        <v>1017</v>
      </c>
      <c r="O144" t="s">
        <v>1018</v>
      </c>
      <c r="P144" t="s">
        <v>1019</v>
      </c>
      <c r="Q144">
        <v>41450</v>
      </c>
    </row>
    <row r="145" spans="9:17" x14ac:dyDescent="0.2">
      <c r="I145">
        <v>144</v>
      </c>
      <c r="J145" s="166" t="s">
        <v>455</v>
      </c>
      <c r="K145" t="s">
        <v>1</v>
      </c>
      <c r="L145" t="s">
        <v>29</v>
      </c>
      <c r="M145" s="166" t="s">
        <v>1539</v>
      </c>
      <c r="N145" t="s">
        <v>1020</v>
      </c>
      <c r="O145" t="s">
        <v>1021</v>
      </c>
      <c r="P145" t="s">
        <v>581</v>
      </c>
      <c r="Q145">
        <v>62662</v>
      </c>
    </row>
    <row r="146" spans="9:17" x14ac:dyDescent="0.2">
      <c r="I146">
        <v>145</v>
      </c>
      <c r="J146" s="166" t="s">
        <v>257</v>
      </c>
      <c r="K146" t="s">
        <v>24</v>
      </c>
      <c r="L146" t="s">
        <v>29</v>
      </c>
      <c r="M146" s="166" t="s">
        <v>1540</v>
      </c>
      <c r="N146" t="s">
        <v>1360</v>
      </c>
      <c r="O146" t="s">
        <v>1361</v>
      </c>
      <c r="P146" t="s">
        <v>961</v>
      </c>
      <c r="Q146">
        <v>77690</v>
      </c>
    </row>
    <row r="147" spans="9:17" x14ac:dyDescent="0.2">
      <c r="I147">
        <v>146</v>
      </c>
      <c r="J147" s="166" t="s">
        <v>368</v>
      </c>
      <c r="K147" t="s">
        <v>24</v>
      </c>
      <c r="L147" t="s">
        <v>29</v>
      </c>
      <c r="M147" s="166" t="s">
        <v>1541</v>
      </c>
      <c r="N147" t="s">
        <v>1362</v>
      </c>
      <c r="O147" t="s">
        <v>1363</v>
      </c>
      <c r="P147" t="s">
        <v>1120</v>
      </c>
      <c r="Q147">
        <v>74023</v>
      </c>
    </row>
    <row r="148" spans="9:17" x14ac:dyDescent="0.2">
      <c r="I148">
        <v>147</v>
      </c>
      <c r="J148" s="166" t="s">
        <v>388</v>
      </c>
      <c r="K148" t="s">
        <v>24</v>
      </c>
      <c r="L148" t="s">
        <v>28</v>
      </c>
      <c r="M148" s="166" t="s">
        <v>1022</v>
      </c>
      <c r="N148" t="s">
        <v>1023</v>
      </c>
      <c r="O148" t="s">
        <v>1024</v>
      </c>
      <c r="P148" t="s">
        <v>1025</v>
      </c>
      <c r="Q148">
        <v>74803</v>
      </c>
    </row>
    <row r="149" spans="9:17" x14ac:dyDescent="0.2">
      <c r="I149">
        <v>148</v>
      </c>
      <c r="J149" s="166" t="s">
        <v>174</v>
      </c>
      <c r="K149" t="s">
        <v>24</v>
      </c>
      <c r="L149" t="s">
        <v>29</v>
      </c>
      <c r="M149" s="166" t="s">
        <v>1026</v>
      </c>
      <c r="N149" t="s">
        <v>1027</v>
      </c>
      <c r="O149" t="s">
        <v>1028</v>
      </c>
      <c r="P149" t="s">
        <v>1029</v>
      </c>
      <c r="Q149">
        <v>84202</v>
      </c>
    </row>
    <row r="150" spans="9:17" x14ac:dyDescent="0.2">
      <c r="I150">
        <v>149</v>
      </c>
      <c r="J150" s="166" t="s">
        <v>112</v>
      </c>
      <c r="K150" t="s">
        <v>24</v>
      </c>
      <c r="L150" t="s">
        <v>29</v>
      </c>
      <c r="M150" s="166" t="s">
        <v>782</v>
      </c>
      <c r="N150" t="s">
        <v>1030</v>
      </c>
      <c r="O150" t="s">
        <v>1031</v>
      </c>
      <c r="P150" t="s">
        <v>871</v>
      </c>
      <c r="Q150">
        <v>40851</v>
      </c>
    </row>
    <row r="151" spans="9:17" x14ac:dyDescent="0.2">
      <c r="I151">
        <v>150</v>
      </c>
      <c r="J151" s="166" t="s">
        <v>156</v>
      </c>
      <c r="K151" t="s">
        <v>24</v>
      </c>
      <c r="L151" t="s">
        <v>27</v>
      </c>
      <c r="M151" s="166" t="s">
        <v>1542</v>
      </c>
      <c r="N151" t="s">
        <v>1364</v>
      </c>
      <c r="O151" t="s">
        <v>1130</v>
      </c>
      <c r="P151" t="s">
        <v>1131</v>
      </c>
      <c r="Q151">
        <v>96240</v>
      </c>
    </row>
    <row r="152" spans="9:17" x14ac:dyDescent="0.2">
      <c r="I152">
        <v>151</v>
      </c>
      <c r="J152" s="166" t="s">
        <v>508</v>
      </c>
      <c r="K152" t="s">
        <v>24</v>
      </c>
      <c r="L152" t="s">
        <v>1478</v>
      </c>
      <c r="M152" s="166" t="s">
        <v>1543</v>
      </c>
      <c r="N152" t="s">
        <v>1032</v>
      </c>
      <c r="O152" t="s">
        <v>1033</v>
      </c>
      <c r="P152" t="s">
        <v>607</v>
      </c>
      <c r="Q152">
        <v>27445</v>
      </c>
    </row>
    <row r="153" spans="9:17" x14ac:dyDescent="0.2">
      <c r="I153">
        <v>152</v>
      </c>
      <c r="J153" s="166" t="s">
        <v>241</v>
      </c>
      <c r="K153" t="s">
        <v>24</v>
      </c>
      <c r="L153" t="s">
        <v>29</v>
      </c>
      <c r="M153" s="166" t="s">
        <v>1544</v>
      </c>
      <c r="N153" t="s">
        <v>1034</v>
      </c>
      <c r="O153" t="s">
        <v>1035</v>
      </c>
      <c r="P153" t="s">
        <v>703</v>
      </c>
      <c r="Q153">
        <v>42558</v>
      </c>
    </row>
    <row r="154" spans="9:17" x14ac:dyDescent="0.2">
      <c r="I154">
        <v>153</v>
      </c>
      <c r="J154" s="166" t="s">
        <v>315</v>
      </c>
      <c r="K154" t="s">
        <v>24</v>
      </c>
      <c r="L154" t="s">
        <v>29</v>
      </c>
      <c r="M154" s="166" t="s">
        <v>1036</v>
      </c>
      <c r="N154" t="s">
        <v>1037</v>
      </c>
      <c r="O154" t="s">
        <v>1038</v>
      </c>
      <c r="P154" t="s">
        <v>1039</v>
      </c>
      <c r="Q154">
        <v>42573</v>
      </c>
    </row>
    <row r="155" spans="9:17" x14ac:dyDescent="0.2">
      <c r="I155">
        <v>154</v>
      </c>
      <c r="J155" s="166" t="s">
        <v>175</v>
      </c>
      <c r="K155" t="s">
        <v>24</v>
      </c>
      <c r="L155" t="s">
        <v>29</v>
      </c>
      <c r="M155" s="166" t="s">
        <v>1040</v>
      </c>
      <c r="N155" t="s">
        <v>1041</v>
      </c>
      <c r="O155" t="s">
        <v>1042</v>
      </c>
      <c r="P155" t="s">
        <v>1043</v>
      </c>
      <c r="Q155">
        <v>42552</v>
      </c>
    </row>
    <row r="156" spans="9:17" x14ac:dyDescent="0.2">
      <c r="I156">
        <v>155</v>
      </c>
      <c r="J156" s="166" t="s">
        <v>258</v>
      </c>
      <c r="K156" t="s">
        <v>24</v>
      </c>
      <c r="L156" t="s">
        <v>29</v>
      </c>
      <c r="M156" s="166" t="s">
        <v>1044</v>
      </c>
      <c r="N156" t="s">
        <v>1045</v>
      </c>
      <c r="O156" t="s">
        <v>1046</v>
      </c>
      <c r="P156" t="s">
        <v>1047</v>
      </c>
      <c r="Q156">
        <v>41852</v>
      </c>
    </row>
    <row r="157" spans="9:17" x14ac:dyDescent="0.2">
      <c r="I157">
        <v>156</v>
      </c>
      <c r="J157" s="166" t="s">
        <v>330</v>
      </c>
      <c r="K157" t="s">
        <v>24</v>
      </c>
      <c r="L157" t="s">
        <v>29</v>
      </c>
      <c r="M157" s="166" t="s">
        <v>1048</v>
      </c>
      <c r="N157" t="s">
        <v>1049</v>
      </c>
      <c r="O157" t="s">
        <v>1050</v>
      </c>
      <c r="P157" t="s">
        <v>857</v>
      </c>
      <c r="Q157">
        <v>74154</v>
      </c>
    </row>
    <row r="158" spans="9:17" x14ac:dyDescent="0.2">
      <c r="I158">
        <v>157</v>
      </c>
      <c r="J158" s="166" t="s">
        <v>211</v>
      </c>
      <c r="K158" t="s">
        <v>24</v>
      </c>
      <c r="L158" t="s">
        <v>27</v>
      </c>
      <c r="M158" s="166" t="s">
        <v>1545</v>
      </c>
      <c r="N158" t="s">
        <v>1051</v>
      </c>
      <c r="O158" t="s">
        <v>1052</v>
      </c>
      <c r="P158" t="s">
        <v>776</v>
      </c>
      <c r="Q158">
        <v>41208</v>
      </c>
    </row>
    <row r="159" spans="9:17" x14ac:dyDescent="0.2">
      <c r="I159">
        <v>158</v>
      </c>
      <c r="J159" s="166" t="s">
        <v>391</v>
      </c>
      <c r="K159" t="s">
        <v>24</v>
      </c>
      <c r="L159" t="s">
        <v>29</v>
      </c>
      <c r="M159" s="166" t="s">
        <v>1546</v>
      </c>
      <c r="N159" t="s">
        <v>1053</v>
      </c>
      <c r="O159" t="s">
        <v>1054</v>
      </c>
      <c r="P159" t="s">
        <v>1055</v>
      </c>
      <c r="Q159">
        <v>41516</v>
      </c>
    </row>
    <row r="160" spans="9:17" x14ac:dyDescent="0.2">
      <c r="I160">
        <v>159</v>
      </c>
      <c r="J160" s="166" t="s">
        <v>444</v>
      </c>
      <c r="K160" t="s">
        <v>1</v>
      </c>
      <c r="L160" t="s">
        <v>29</v>
      </c>
      <c r="M160" s="166" t="s">
        <v>1056</v>
      </c>
      <c r="N160" t="s">
        <v>1057</v>
      </c>
      <c r="O160" t="s">
        <v>1058</v>
      </c>
      <c r="P160" t="s">
        <v>1059</v>
      </c>
      <c r="Q160">
        <v>40631</v>
      </c>
    </row>
    <row r="161" spans="9:17" x14ac:dyDescent="0.2">
      <c r="I161">
        <v>160</v>
      </c>
      <c r="J161" s="166" t="s">
        <v>445</v>
      </c>
      <c r="K161" t="s">
        <v>1</v>
      </c>
      <c r="L161" t="s">
        <v>27</v>
      </c>
      <c r="M161" s="166" t="s">
        <v>1060</v>
      </c>
      <c r="N161" t="s">
        <v>1061</v>
      </c>
      <c r="O161" t="s">
        <v>1062</v>
      </c>
      <c r="P161" t="s">
        <v>567</v>
      </c>
      <c r="Q161">
        <v>40367</v>
      </c>
    </row>
    <row r="162" spans="9:17" x14ac:dyDescent="0.2">
      <c r="I162">
        <v>161</v>
      </c>
      <c r="J162" s="166" t="s">
        <v>160</v>
      </c>
      <c r="K162" t="s">
        <v>24</v>
      </c>
      <c r="L162" t="s">
        <v>29</v>
      </c>
      <c r="M162" s="166" t="s">
        <v>1547</v>
      </c>
      <c r="N162" t="s">
        <v>1063</v>
      </c>
      <c r="O162" t="s">
        <v>1064</v>
      </c>
      <c r="P162" t="s">
        <v>1065</v>
      </c>
      <c r="Q162">
        <v>42599</v>
      </c>
    </row>
    <row r="163" spans="9:17" x14ac:dyDescent="0.2">
      <c r="I163">
        <v>162</v>
      </c>
      <c r="J163" s="166" t="s">
        <v>348</v>
      </c>
      <c r="K163" t="s">
        <v>38</v>
      </c>
      <c r="L163" t="s">
        <v>1477</v>
      </c>
      <c r="M163" s="166" t="s">
        <v>1365</v>
      </c>
      <c r="N163" t="s">
        <v>1366</v>
      </c>
      <c r="O163" t="s">
        <v>1367</v>
      </c>
      <c r="P163" t="s">
        <v>832</v>
      </c>
      <c r="Q163">
        <v>41407</v>
      </c>
    </row>
    <row r="164" spans="9:17" x14ac:dyDescent="0.2">
      <c r="I164">
        <v>163</v>
      </c>
      <c r="J164" s="166" t="s">
        <v>364</v>
      </c>
      <c r="K164" t="s">
        <v>24</v>
      </c>
      <c r="L164" t="s">
        <v>28</v>
      </c>
      <c r="M164" s="166" t="s">
        <v>1066</v>
      </c>
      <c r="N164" t="s">
        <v>1067</v>
      </c>
      <c r="O164" t="s">
        <v>1068</v>
      </c>
      <c r="P164" t="s">
        <v>909</v>
      </c>
      <c r="Q164">
        <v>72905</v>
      </c>
    </row>
    <row r="165" spans="9:17" x14ac:dyDescent="0.2">
      <c r="I165">
        <v>164</v>
      </c>
      <c r="J165" s="166" t="s">
        <v>129</v>
      </c>
      <c r="K165" t="s">
        <v>38</v>
      </c>
      <c r="L165" t="s">
        <v>29</v>
      </c>
      <c r="M165" s="166" t="s">
        <v>1069</v>
      </c>
      <c r="N165" t="s">
        <v>1070</v>
      </c>
      <c r="O165" t="s">
        <v>1071</v>
      </c>
      <c r="P165" t="s">
        <v>598</v>
      </c>
      <c r="Q165">
        <v>42665</v>
      </c>
    </row>
    <row r="166" spans="9:17" x14ac:dyDescent="0.2">
      <c r="I166">
        <v>165</v>
      </c>
      <c r="J166" s="166" t="s">
        <v>192</v>
      </c>
      <c r="K166" t="s">
        <v>24</v>
      </c>
      <c r="L166" t="s">
        <v>29</v>
      </c>
      <c r="M166" s="166" t="s">
        <v>1548</v>
      </c>
      <c r="N166" t="s">
        <v>1072</v>
      </c>
      <c r="O166" t="s">
        <v>1073</v>
      </c>
      <c r="P166" t="s">
        <v>1074</v>
      </c>
      <c r="Q166">
        <v>41671</v>
      </c>
    </row>
    <row r="167" spans="9:17" x14ac:dyDescent="0.2">
      <c r="I167">
        <v>166</v>
      </c>
      <c r="J167" s="166" t="s">
        <v>282</v>
      </c>
      <c r="K167" t="s">
        <v>38</v>
      </c>
      <c r="L167" t="s">
        <v>27</v>
      </c>
      <c r="M167" s="166" t="s">
        <v>1075</v>
      </c>
      <c r="N167" t="s">
        <v>1076</v>
      </c>
      <c r="O167" t="s">
        <v>1077</v>
      </c>
      <c r="P167" t="s">
        <v>1078</v>
      </c>
      <c r="Q167">
        <v>20281</v>
      </c>
    </row>
    <row r="168" spans="9:17" x14ac:dyDescent="0.2">
      <c r="I168">
        <v>167</v>
      </c>
      <c r="J168" s="166" t="s">
        <v>369</v>
      </c>
      <c r="K168" t="s">
        <v>24</v>
      </c>
      <c r="L168" t="s">
        <v>29</v>
      </c>
      <c r="M168" s="166" t="s">
        <v>1079</v>
      </c>
      <c r="N168" t="s">
        <v>1080</v>
      </c>
      <c r="O168" t="s">
        <v>1081</v>
      </c>
      <c r="P168" t="s">
        <v>767</v>
      </c>
      <c r="Q168">
        <v>44813</v>
      </c>
    </row>
    <row r="169" spans="9:17" x14ac:dyDescent="0.2">
      <c r="I169">
        <v>168</v>
      </c>
      <c r="J169" s="166" t="s">
        <v>381</v>
      </c>
      <c r="K169" t="s">
        <v>38</v>
      </c>
      <c r="L169" t="s">
        <v>27</v>
      </c>
      <c r="M169" s="166" t="s">
        <v>1549</v>
      </c>
      <c r="N169" t="s">
        <v>1082</v>
      </c>
      <c r="O169" t="s">
        <v>1083</v>
      </c>
      <c r="P169" t="s">
        <v>540</v>
      </c>
      <c r="Q169">
        <v>41008</v>
      </c>
    </row>
    <row r="170" spans="9:17" x14ac:dyDescent="0.2">
      <c r="I170">
        <v>169</v>
      </c>
      <c r="J170" s="166" t="s">
        <v>408</v>
      </c>
      <c r="K170" t="s">
        <v>1</v>
      </c>
      <c r="L170" t="s">
        <v>27</v>
      </c>
      <c r="M170" s="166" t="s">
        <v>1084</v>
      </c>
      <c r="N170" t="s">
        <v>1085</v>
      </c>
      <c r="O170" t="s">
        <v>1086</v>
      </c>
      <c r="P170" t="s">
        <v>1087</v>
      </c>
      <c r="Q170">
        <v>21712</v>
      </c>
    </row>
    <row r="171" spans="9:17" x14ac:dyDescent="0.2">
      <c r="I171">
        <v>170</v>
      </c>
      <c r="J171" s="166" t="s">
        <v>389</v>
      </c>
      <c r="K171" t="s">
        <v>24</v>
      </c>
      <c r="L171" t="s">
        <v>29</v>
      </c>
      <c r="M171" s="166" t="s">
        <v>1088</v>
      </c>
      <c r="N171" t="s">
        <v>1089</v>
      </c>
      <c r="O171" t="s">
        <v>1090</v>
      </c>
      <c r="P171" t="s">
        <v>607</v>
      </c>
      <c r="Q171">
        <v>41373</v>
      </c>
    </row>
    <row r="172" spans="9:17" x14ac:dyDescent="0.2">
      <c r="I172">
        <v>171</v>
      </c>
      <c r="J172" s="166" t="s">
        <v>283</v>
      </c>
      <c r="K172" t="s">
        <v>24</v>
      </c>
      <c r="L172" t="s">
        <v>29</v>
      </c>
      <c r="M172" s="166" t="s">
        <v>1550</v>
      </c>
      <c r="N172" t="s">
        <v>1091</v>
      </c>
      <c r="O172" t="s">
        <v>1092</v>
      </c>
      <c r="P172" t="s">
        <v>526</v>
      </c>
      <c r="Q172">
        <v>71371</v>
      </c>
    </row>
    <row r="173" spans="9:17" x14ac:dyDescent="0.2">
      <c r="I173">
        <v>172</v>
      </c>
      <c r="J173" s="166" t="s">
        <v>303</v>
      </c>
      <c r="K173" t="s">
        <v>24</v>
      </c>
      <c r="L173" t="s">
        <v>1478</v>
      </c>
      <c r="M173" s="166" t="s">
        <v>1551</v>
      </c>
      <c r="N173" t="s">
        <v>1093</v>
      </c>
      <c r="O173" t="s">
        <v>1094</v>
      </c>
      <c r="P173" t="s">
        <v>526</v>
      </c>
      <c r="Q173">
        <v>41775</v>
      </c>
    </row>
    <row r="174" spans="9:17" x14ac:dyDescent="0.2">
      <c r="I174">
        <v>173</v>
      </c>
      <c r="J174" s="166" t="s">
        <v>249</v>
      </c>
      <c r="K174" t="s">
        <v>38</v>
      </c>
      <c r="L174" t="s">
        <v>1477</v>
      </c>
      <c r="M174" s="166" t="s">
        <v>1095</v>
      </c>
      <c r="N174" t="s">
        <v>1096</v>
      </c>
      <c r="O174" t="s">
        <v>1097</v>
      </c>
      <c r="P174" t="s">
        <v>995</v>
      </c>
      <c r="Q174">
        <v>41853</v>
      </c>
    </row>
    <row r="175" spans="9:17" x14ac:dyDescent="0.2">
      <c r="I175">
        <v>174</v>
      </c>
      <c r="J175" s="166" t="s">
        <v>349</v>
      </c>
      <c r="K175" t="s">
        <v>24</v>
      </c>
      <c r="L175" t="s">
        <v>27</v>
      </c>
      <c r="M175" s="166" t="s">
        <v>1552</v>
      </c>
      <c r="N175" t="s">
        <v>1098</v>
      </c>
      <c r="O175" t="s">
        <v>1099</v>
      </c>
      <c r="P175" t="s">
        <v>640</v>
      </c>
      <c r="Q175">
        <v>41008</v>
      </c>
    </row>
    <row r="176" spans="9:17" x14ac:dyDescent="0.2">
      <c r="I176">
        <v>175</v>
      </c>
      <c r="J176" s="166" t="s">
        <v>250</v>
      </c>
      <c r="K176" t="s">
        <v>24</v>
      </c>
      <c r="L176" t="s">
        <v>27</v>
      </c>
      <c r="M176" s="166" t="s">
        <v>1100</v>
      </c>
      <c r="N176" t="s">
        <v>1101</v>
      </c>
      <c r="O176" t="s">
        <v>1102</v>
      </c>
      <c r="P176" t="s">
        <v>995</v>
      </c>
      <c r="Q176">
        <v>41664</v>
      </c>
    </row>
    <row r="177" spans="9:17" x14ac:dyDescent="0.2">
      <c r="I177">
        <v>176</v>
      </c>
      <c r="J177" s="166" t="s">
        <v>251</v>
      </c>
      <c r="K177" t="s">
        <v>24</v>
      </c>
      <c r="L177" t="s">
        <v>29</v>
      </c>
      <c r="M177" s="166" t="s">
        <v>1103</v>
      </c>
      <c r="N177" t="s">
        <v>1104</v>
      </c>
      <c r="O177" t="s">
        <v>1105</v>
      </c>
      <c r="P177" t="s">
        <v>995</v>
      </c>
      <c r="Q177">
        <v>41853</v>
      </c>
    </row>
    <row r="178" spans="9:17" x14ac:dyDescent="0.2">
      <c r="I178">
        <v>177</v>
      </c>
      <c r="J178" s="166" t="s">
        <v>291</v>
      </c>
      <c r="K178" t="s">
        <v>24</v>
      </c>
      <c r="L178" t="s">
        <v>29</v>
      </c>
      <c r="M178" s="166" t="s">
        <v>1553</v>
      </c>
      <c r="N178" t="s">
        <v>1368</v>
      </c>
      <c r="O178" t="s">
        <v>1369</v>
      </c>
      <c r="P178" t="s">
        <v>1370</v>
      </c>
      <c r="Q178">
        <v>41570</v>
      </c>
    </row>
    <row r="179" spans="9:17" x14ac:dyDescent="0.2">
      <c r="I179">
        <v>178</v>
      </c>
      <c r="J179" s="166" t="s">
        <v>252</v>
      </c>
      <c r="K179" t="s">
        <v>24</v>
      </c>
      <c r="L179" t="s">
        <v>28</v>
      </c>
      <c r="M179" s="166" t="s">
        <v>1554</v>
      </c>
      <c r="N179" t="s">
        <v>1106</v>
      </c>
      <c r="O179" t="s">
        <v>1107</v>
      </c>
      <c r="P179" t="s">
        <v>995</v>
      </c>
      <c r="Q179">
        <v>41853</v>
      </c>
    </row>
    <row r="180" spans="9:17" x14ac:dyDescent="0.2">
      <c r="I180">
        <v>179</v>
      </c>
      <c r="J180" s="166" t="s">
        <v>151</v>
      </c>
      <c r="K180" t="s">
        <v>24</v>
      </c>
      <c r="L180" t="s">
        <v>29</v>
      </c>
      <c r="M180" s="166" t="s">
        <v>1108</v>
      </c>
      <c r="N180" t="s">
        <v>1109</v>
      </c>
      <c r="O180" t="s">
        <v>1110</v>
      </c>
      <c r="P180" t="s">
        <v>738</v>
      </c>
      <c r="Q180">
        <v>70163</v>
      </c>
    </row>
    <row r="181" spans="9:17" x14ac:dyDescent="0.2">
      <c r="I181">
        <v>180</v>
      </c>
      <c r="J181" s="166" t="s">
        <v>441</v>
      </c>
      <c r="K181" t="s">
        <v>1</v>
      </c>
      <c r="L181" t="s">
        <v>27</v>
      </c>
      <c r="M181" s="166" t="s">
        <v>1111</v>
      </c>
      <c r="N181" t="s">
        <v>1112</v>
      </c>
      <c r="O181" t="s">
        <v>1113</v>
      </c>
      <c r="P181" t="s">
        <v>1114</v>
      </c>
      <c r="Q181">
        <v>41008</v>
      </c>
    </row>
    <row r="182" spans="9:17" x14ac:dyDescent="0.2">
      <c r="I182">
        <v>181</v>
      </c>
      <c r="J182" s="166" t="s">
        <v>212</v>
      </c>
      <c r="K182" t="s">
        <v>24</v>
      </c>
      <c r="L182" t="s">
        <v>27</v>
      </c>
      <c r="M182" s="166" t="s">
        <v>1115</v>
      </c>
      <c r="N182" t="s">
        <v>1116</v>
      </c>
      <c r="O182" t="s">
        <v>1117</v>
      </c>
      <c r="P182" t="s">
        <v>772</v>
      </c>
      <c r="Q182">
        <v>42514</v>
      </c>
    </row>
    <row r="183" spans="9:17" x14ac:dyDescent="0.2">
      <c r="I183">
        <v>182</v>
      </c>
      <c r="J183" s="166" t="s">
        <v>361</v>
      </c>
      <c r="K183" t="s">
        <v>24</v>
      </c>
      <c r="L183" t="s">
        <v>27</v>
      </c>
      <c r="M183" s="166" t="s">
        <v>1555</v>
      </c>
      <c r="N183" t="s">
        <v>1118</v>
      </c>
      <c r="O183" t="s">
        <v>1119</v>
      </c>
      <c r="P183" t="s">
        <v>1120</v>
      </c>
      <c r="Q183">
        <v>41008</v>
      </c>
    </row>
    <row r="184" spans="9:17" x14ac:dyDescent="0.2">
      <c r="I184">
        <v>183</v>
      </c>
      <c r="J184" s="166" t="s">
        <v>365</v>
      </c>
      <c r="K184" t="s">
        <v>24</v>
      </c>
      <c r="L184" t="s">
        <v>29</v>
      </c>
      <c r="M184" s="166" t="s">
        <v>1556</v>
      </c>
      <c r="N184" t="s">
        <v>1121</v>
      </c>
      <c r="O184" t="s">
        <v>1122</v>
      </c>
      <c r="P184" t="s">
        <v>909</v>
      </c>
      <c r="Q184">
        <v>72905</v>
      </c>
    </row>
    <row r="185" spans="9:17" x14ac:dyDescent="0.2">
      <c r="I185">
        <v>184</v>
      </c>
      <c r="J185" s="166" t="s">
        <v>152</v>
      </c>
      <c r="K185" t="s">
        <v>24</v>
      </c>
      <c r="L185" t="s">
        <v>29</v>
      </c>
      <c r="M185" s="166" t="s">
        <v>1557</v>
      </c>
      <c r="N185" t="s">
        <v>1123</v>
      </c>
      <c r="O185" t="s">
        <v>1124</v>
      </c>
      <c r="P185" t="s">
        <v>658</v>
      </c>
      <c r="Q185">
        <v>25859</v>
      </c>
    </row>
    <row r="186" spans="9:17" x14ac:dyDescent="0.2">
      <c r="I186">
        <v>185</v>
      </c>
      <c r="J186" s="166" t="s">
        <v>277</v>
      </c>
      <c r="K186" t="s">
        <v>38</v>
      </c>
      <c r="L186" t="s">
        <v>27</v>
      </c>
      <c r="M186" s="166" t="s">
        <v>1125</v>
      </c>
      <c r="N186" t="s">
        <v>1126</v>
      </c>
      <c r="O186" t="s">
        <v>1127</v>
      </c>
      <c r="P186" t="s">
        <v>572</v>
      </c>
      <c r="Q186">
        <v>42504</v>
      </c>
    </row>
    <row r="187" spans="9:17" x14ac:dyDescent="0.2">
      <c r="I187">
        <v>186</v>
      </c>
      <c r="J187" s="166" t="s">
        <v>164</v>
      </c>
      <c r="K187" t="s">
        <v>24</v>
      </c>
      <c r="L187" t="s">
        <v>29</v>
      </c>
      <c r="M187" s="166" t="s">
        <v>1128</v>
      </c>
      <c r="N187" t="s">
        <v>1129</v>
      </c>
      <c r="O187" t="s">
        <v>1130</v>
      </c>
      <c r="P187" t="s">
        <v>1131</v>
      </c>
      <c r="Q187">
        <v>42623</v>
      </c>
    </row>
    <row r="188" spans="9:17" x14ac:dyDescent="0.2">
      <c r="I188">
        <v>187</v>
      </c>
      <c r="J188" s="166" t="s">
        <v>144</v>
      </c>
      <c r="K188" t="s">
        <v>24</v>
      </c>
      <c r="L188" t="s">
        <v>29</v>
      </c>
      <c r="M188" s="166" t="s">
        <v>1132</v>
      </c>
      <c r="N188" t="s">
        <v>1133</v>
      </c>
      <c r="O188" t="s">
        <v>1134</v>
      </c>
      <c r="P188" t="s">
        <v>1135</v>
      </c>
      <c r="Q188">
        <v>70163</v>
      </c>
    </row>
    <row r="189" spans="9:17" x14ac:dyDescent="0.2">
      <c r="I189">
        <v>188</v>
      </c>
      <c r="J189" s="166" t="s">
        <v>301</v>
      </c>
      <c r="K189" t="s">
        <v>24</v>
      </c>
      <c r="L189" t="s">
        <v>29</v>
      </c>
      <c r="M189" s="166" t="s">
        <v>1136</v>
      </c>
      <c r="N189" t="s">
        <v>1137</v>
      </c>
      <c r="O189" t="s">
        <v>1138</v>
      </c>
      <c r="P189" t="s">
        <v>1139</v>
      </c>
      <c r="Q189">
        <v>41535</v>
      </c>
    </row>
    <row r="190" spans="9:17" x14ac:dyDescent="0.2">
      <c r="I190">
        <v>189</v>
      </c>
      <c r="J190" s="166" t="s">
        <v>138</v>
      </c>
      <c r="K190" t="s">
        <v>24</v>
      </c>
      <c r="L190" t="s">
        <v>29</v>
      </c>
      <c r="M190" s="166" t="s">
        <v>1140</v>
      </c>
      <c r="N190" t="s">
        <v>1141</v>
      </c>
      <c r="O190" t="s">
        <v>1142</v>
      </c>
      <c r="P190" t="s">
        <v>1143</v>
      </c>
      <c r="Q190">
        <v>41629</v>
      </c>
    </row>
    <row r="191" spans="9:17" x14ac:dyDescent="0.2">
      <c r="I191">
        <v>190</v>
      </c>
      <c r="J191" s="166" t="s">
        <v>113</v>
      </c>
      <c r="K191" t="s">
        <v>24</v>
      </c>
      <c r="L191" t="s">
        <v>29</v>
      </c>
      <c r="M191" s="166" t="s">
        <v>1144</v>
      </c>
      <c r="N191" t="s">
        <v>1145</v>
      </c>
      <c r="O191" t="s">
        <v>1146</v>
      </c>
      <c r="P191" t="s">
        <v>871</v>
      </c>
      <c r="Q191">
        <v>42510</v>
      </c>
    </row>
    <row r="192" spans="9:17" x14ac:dyDescent="0.2">
      <c r="I192">
        <v>191</v>
      </c>
      <c r="J192" s="166" t="s">
        <v>226</v>
      </c>
      <c r="K192" t="s">
        <v>24</v>
      </c>
      <c r="L192" t="s">
        <v>29</v>
      </c>
      <c r="M192" s="166" t="s">
        <v>1558</v>
      </c>
      <c r="N192" t="s">
        <v>774</v>
      </c>
      <c r="O192" t="s">
        <v>775</v>
      </c>
      <c r="P192" t="s">
        <v>776</v>
      </c>
      <c r="Q192">
        <v>41514</v>
      </c>
    </row>
    <row r="193" spans="9:17" x14ac:dyDescent="0.2">
      <c r="I193">
        <v>192</v>
      </c>
      <c r="J193" s="166" t="s">
        <v>157</v>
      </c>
      <c r="K193" t="s">
        <v>24</v>
      </c>
      <c r="L193" t="s">
        <v>29</v>
      </c>
      <c r="M193" s="166" t="s">
        <v>1559</v>
      </c>
      <c r="N193" t="s">
        <v>1147</v>
      </c>
      <c r="O193" t="s">
        <v>1148</v>
      </c>
      <c r="P193" t="s">
        <v>1149</v>
      </c>
      <c r="Q193">
        <v>40631</v>
      </c>
    </row>
    <row r="194" spans="9:17" x14ac:dyDescent="0.2">
      <c r="I194">
        <v>193</v>
      </c>
      <c r="J194" s="166" t="s">
        <v>179</v>
      </c>
      <c r="K194" t="s">
        <v>24</v>
      </c>
      <c r="L194" t="s">
        <v>29</v>
      </c>
      <c r="M194" s="166" t="s">
        <v>1560</v>
      </c>
      <c r="N194" t="s">
        <v>1150</v>
      </c>
      <c r="O194" t="s">
        <v>1151</v>
      </c>
      <c r="P194" t="s">
        <v>1152</v>
      </c>
      <c r="Q194">
        <v>40631</v>
      </c>
    </row>
    <row r="195" spans="9:17" x14ac:dyDescent="0.2">
      <c r="I195">
        <v>194</v>
      </c>
      <c r="J195" s="166" t="s">
        <v>227</v>
      </c>
      <c r="K195" t="s">
        <v>24</v>
      </c>
      <c r="L195" t="s">
        <v>29</v>
      </c>
      <c r="M195" s="166" t="s">
        <v>1371</v>
      </c>
      <c r="N195" t="s">
        <v>1372</v>
      </c>
      <c r="O195" t="s">
        <v>1373</v>
      </c>
      <c r="P195" t="s">
        <v>919</v>
      </c>
      <c r="Q195">
        <v>41496</v>
      </c>
    </row>
    <row r="196" spans="9:17" x14ac:dyDescent="0.2">
      <c r="I196">
        <v>195</v>
      </c>
      <c r="J196" s="166" t="s">
        <v>130</v>
      </c>
      <c r="K196" t="s">
        <v>24</v>
      </c>
      <c r="L196" t="s">
        <v>29</v>
      </c>
      <c r="M196" s="166" t="s">
        <v>1561</v>
      </c>
      <c r="N196" t="s">
        <v>1153</v>
      </c>
      <c r="O196" t="s">
        <v>1154</v>
      </c>
      <c r="P196" t="s">
        <v>1155</v>
      </c>
      <c r="Q196">
        <v>41573</v>
      </c>
    </row>
    <row r="197" spans="9:17" x14ac:dyDescent="0.2">
      <c r="I197">
        <v>196</v>
      </c>
      <c r="J197" s="166" t="s">
        <v>114</v>
      </c>
      <c r="K197" t="s">
        <v>24</v>
      </c>
      <c r="L197" t="s">
        <v>29</v>
      </c>
      <c r="M197" s="166" t="s">
        <v>1562</v>
      </c>
      <c r="N197" t="s">
        <v>1156</v>
      </c>
      <c r="O197" t="s">
        <v>1157</v>
      </c>
      <c r="P197" t="s">
        <v>1158</v>
      </c>
      <c r="Q197">
        <v>41613</v>
      </c>
    </row>
    <row r="198" spans="9:17" x14ac:dyDescent="0.2">
      <c r="I198">
        <v>197</v>
      </c>
      <c r="J198" s="166" t="s">
        <v>311</v>
      </c>
      <c r="K198" t="s">
        <v>24</v>
      </c>
      <c r="L198" t="s">
        <v>28</v>
      </c>
      <c r="M198" s="166" t="s">
        <v>1159</v>
      </c>
      <c r="N198" t="s">
        <v>1160</v>
      </c>
      <c r="O198" t="s">
        <v>1161</v>
      </c>
      <c r="P198" t="s">
        <v>572</v>
      </c>
      <c r="Q198">
        <v>41805</v>
      </c>
    </row>
    <row r="199" spans="9:17" x14ac:dyDescent="0.2">
      <c r="I199">
        <v>198</v>
      </c>
      <c r="J199" s="166" t="s">
        <v>153</v>
      </c>
      <c r="K199" t="s">
        <v>24</v>
      </c>
      <c r="L199" t="s">
        <v>28</v>
      </c>
      <c r="M199" s="166" t="s">
        <v>1162</v>
      </c>
      <c r="N199" t="s">
        <v>1163</v>
      </c>
      <c r="O199" t="s">
        <v>1164</v>
      </c>
      <c r="P199" t="s">
        <v>1131</v>
      </c>
      <c r="Q199">
        <v>42623</v>
      </c>
    </row>
    <row r="200" spans="9:17" x14ac:dyDescent="0.2">
      <c r="I200">
        <v>199</v>
      </c>
      <c r="J200" s="166" t="s">
        <v>115</v>
      </c>
      <c r="K200" t="s">
        <v>24</v>
      </c>
      <c r="L200" t="s">
        <v>28</v>
      </c>
      <c r="M200" s="166" t="s">
        <v>1165</v>
      </c>
      <c r="N200" t="s">
        <v>1166</v>
      </c>
      <c r="O200" t="s">
        <v>1167</v>
      </c>
      <c r="P200" t="s">
        <v>1168</v>
      </c>
      <c r="Q200">
        <v>42510</v>
      </c>
    </row>
    <row r="201" spans="9:17" x14ac:dyDescent="0.2">
      <c r="I201">
        <v>200</v>
      </c>
      <c r="J201" s="166" t="s">
        <v>116</v>
      </c>
      <c r="K201" t="s">
        <v>38</v>
      </c>
      <c r="L201" t="s">
        <v>1477</v>
      </c>
      <c r="M201" s="166" t="s">
        <v>1563</v>
      </c>
      <c r="N201" t="s">
        <v>1374</v>
      </c>
      <c r="O201" t="s">
        <v>1375</v>
      </c>
      <c r="P201" t="s">
        <v>1168</v>
      </c>
      <c r="Q201">
        <v>42510</v>
      </c>
    </row>
    <row r="202" spans="9:17" x14ac:dyDescent="0.2">
      <c r="I202">
        <v>201</v>
      </c>
      <c r="J202" s="166" t="s">
        <v>1169</v>
      </c>
      <c r="K202" t="s">
        <v>1</v>
      </c>
      <c r="L202" t="s">
        <v>27</v>
      </c>
      <c r="M202" s="166" t="s">
        <v>1170</v>
      </c>
      <c r="N202" t="s">
        <v>1171</v>
      </c>
      <c r="O202" t="s">
        <v>1172</v>
      </c>
      <c r="P202" t="s">
        <v>871</v>
      </c>
      <c r="Q202">
        <v>41414</v>
      </c>
    </row>
    <row r="203" spans="9:17" x14ac:dyDescent="0.2">
      <c r="I203">
        <v>202</v>
      </c>
      <c r="J203" s="166" t="s">
        <v>316</v>
      </c>
      <c r="K203" t="s">
        <v>24</v>
      </c>
      <c r="L203" t="s">
        <v>29</v>
      </c>
      <c r="M203" s="166" t="s">
        <v>1173</v>
      </c>
      <c r="N203" t="s">
        <v>1174</v>
      </c>
      <c r="O203" t="s">
        <v>1175</v>
      </c>
      <c r="P203" t="s">
        <v>1176</v>
      </c>
      <c r="Q203">
        <v>41527</v>
      </c>
    </row>
    <row r="204" spans="9:17" x14ac:dyDescent="0.2">
      <c r="I204">
        <v>203</v>
      </c>
      <c r="J204" s="166" t="s">
        <v>117</v>
      </c>
      <c r="K204" t="s">
        <v>24</v>
      </c>
      <c r="L204" t="s">
        <v>29</v>
      </c>
      <c r="M204" s="166" t="s">
        <v>1564</v>
      </c>
      <c r="N204" t="s">
        <v>1177</v>
      </c>
      <c r="O204" t="s">
        <v>1178</v>
      </c>
      <c r="P204" t="s">
        <v>654</v>
      </c>
      <c r="Q204">
        <v>13785</v>
      </c>
    </row>
    <row r="205" spans="9:17" x14ac:dyDescent="0.2">
      <c r="I205">
        <v>204</v>
      </c>
      <c r="J205" s="166" t="s">
        <v>392</v>
      </c>
      <c r="K205" t="s">
        <v>24</v>
      </c>
      <c r="L205" t="s">
        <v>29</v>
      </c>
      <c r="M205" s="166" t="s">
        <v>1565</v>
      </c>
      <c r="N205" t="s">
        <v>1179</v>
      </c>
      <c r="O205" t="s">
        <v>1180</v>
      </c>
      <c r="P205" t="s">
        <v>762</v>
      </c>
      <c r="Q205">
        <v>41506</v>
      </c>
    </row>
    <row r="206" spans="9:17" x14ac:dyDescent="0.2">
      <c r="I206">
        <v>205</v>
      </c>
      <c r="J206" s="166" t="s">
        <v>321</v>
      </c>
      <c r="K206" t="s">
        <v>38</v>
      </c>
      <c r="L206" t="s">
        <v>27</v>
      </c>
      <c r="M206" s="166" t="s">
        <v>1181</v>
      </c>
      <c r="N206" t="s">
        <v>1182</v>
      </c>
      <c r="O206" t="s">
        <v>1183</v>
      </c>
      <c r="P206" t="s">
        <v>789</v>
      </c>
      <c r="Q206">
        <v>41572</v>
      </c>
    </row>
    <row r="207" spans="9:17" x14ac:dyDescent="0.2">
      <c r="I207">
        <v>206</v>
      </c>
      <c r="J207" s="166" t="s">
        <v>322</v>
      </c>
      <c r="K207" t="s">
        <v>38</v>
      </c>
      <c r="L207" t="s">
        <v>27</v>
      </c>
      <c r="M207" s="166" t="s">
        <v>1566</v>
      </c>
      <c r="N207" t="s">
        <v>1184</v>
      </c>
      <c r="O207" t="s">
        <v>1185</v>
      </c>
      <c r="P207" t="s">
        <v>789</v>
      </c>
      <c r="Q207">
        <v>41572</v>
      </c>
    </row>
    <row r="208" spans="9:17" x14ac:dyDescent="0.2">
      <c r="I208">
        <v>207</v>
      </c>
      <c r="J208" s="166" t="s">
        <v>323</v>
      </c>
      <c r="K208" t="s">
        <v>24</v>
      </c>
      <c r="L208" t="s">
        <v>29</v>
      </c>
      <c r="M208" s="166" t="s">
        <v>1186</v>
      </c>
      <c r="N208" t="s">
        <v>1187</v>
      </c>
      <c r="O208" t="s">
        <v>1188</v>
      </c>
      <c r="P208" t="s">
        <v>789</v>
      </c>
      <c r="Q208">
        <v>41572</v>
      </c>
    </row>
    <row r="209" spans="9:17" x14ac:dyDescent="0.2">
      <c r="I209">
        <v>208</v>
      </c>
      <c r="J209" s="166" t="s">
        <v>324</v>
      </c>
      <c r="K209" t="s">
        <v>24</v>
      </c>
      <c r="L209" t="s">
        <v>28</v>
      </c>
      <c r="M209" s="166" t="s">
        <v>1189</v>
      </c>
      <c r="N209" t="s">
        <v>1190</v>
      </c>
      <c r="O209" t="s">
        <v>1191</v>
      </c>
      <c r="P209" t="s">
        <v>789</v>
      </c>
      <c r="Q209">
        <v>41572</v>
      </c>
    </row>
    <row r="210" spans="9:17" x14ac:dyDescent="0.2">
      <c r="I210">
        <v>209</v>
      </c>
      <c r="J210" s="166" t="s">
        <v>331</v>
      </c>
      <c r="K210" t="s">
        <v>24</v>
      </c>
      <c r="L210" t="s">
        <v>29</v>
      </c>
      <c r="M210" s="166" t="s">
        <v>945</v>
      </c>
      <c r="N210" t="s">
        <v>1192</v>
      </c>
      <c r="O210" t="s">
        <v>1193</v>
      </c>
      <c r="P210" t="s">
        <v>526</v>
      </c>
      <c r="Q210">
        <v>47595</v>
      </c>
    </row>
    <row r="211" spans="9:17" x14ac:dyDescent="0.2">
      <c r="I211">
        <v>210</v>
      </c>
      <c r="J211" s="166" t="s">
        <v>284</v>
      </c>
      <c r="K211" t="s">
        <v>38</v>
      </c>
      <c r="L211" t="s">
        <v>27</v>
      </c>
      <c r="M211" s="166" t="s">
        <v>1194</v>
      </c>
      <c r="N211" t="s">
        <v>1195</v>
      </c>
      <c r="O211" t="s">
        <v>1196</v>
      </c>
      <c r="P211" t="s">
        <v>789</v>
      </c>
      <c r="Q211">
        <v>41572</v>
      </c>
    </row>
    <row r="212" spans="9:17" x14ac:dyDescent="0.2">
      <c r="I212">
        <v>211</v>
      </c>
      <c r="J212" s="166" t="s">
        <v>193</v>
      </c>
      <c r="K212" t="s">
        <v>24</v>
      </c>
      <c r="L212" t="s">
        <v>29</v>
      </c>
      <c r="M212" s="166" t="s">
        <v>1197</v>
      </c>
      <c r="N212" t="s">
        <v>1198</v>
      </c>
      <c r="O212" t="s">
        <v>1199</v>
      </c>
      <c r="P212" t="s">
        <v>803</v>
      </c>
      <c r="Q212">
        <v>41616</v>
      </c>
    </row>
    <row r="213" spans="9:17" x14ac:dyDescent="0.2">
      <c r="I213">
        <v>212</v>
      </c>
      <c r="J213" s="166" t="s">
        <v>296</v>
      </c>
      <c r="K213" t="s">
        <v>24</v>
      </c>
      <c r="L213" t="s">
        <v>29</v>
      </c>
      <c r="M213" s="166" t="s">
        <v>1103</v>
      </c>
      <c r="N213" t="s">
        <v>1200</v>
      </c>
      <c r="O213" t="s">
        <v>1201</v>
      </c>
      <c r="P213" t="s">
        <v>526</v>
      </c>
      <c r="Q213">
        <v>41775</v>
      </c>
    </row>
    <row r="214" spans="9:17" x14ac:dyDescent="0.2">
      <c r="I214">
        <v>213</v>
      </c>
      <c r="J214" s="166" t="s">
        <v>297</v>
      </c>
      <c r="K214" t="s">
        <v>24</v>
      </c>
      <c r="L214" t="s">
        <v>29</v>
      </c>
      <c r="M214" s="166" t="s">
        <v>1202</v>
      </c>
      <c r="N214" t="s">
        <v>1203</v>
      </c>
      <c r="O214" t="s">
        <v>1204</v>
      </c>
      <c r="P214" t="s">
        <v>526</v>
      </c>
      <c r="Q214">
        <v>41775</v>
      </c>
    </row>
    <row r="215" spans="9:17" x14ac:dyDescent="0.2">
      <c r="I215">
        <v>214</v>
      </c>
      <c r="J215" s="166" t="s">
        <v>298</v>
      </c>
      <c r="K215" t="s">
        <v>38</v>
      </c>
      <c r="L215" t="s">
        <v>1477</v>
      </c>
      <c r="M215" s="166" t="s">
        <v>1205</v>
      </c>
      <c r="N215" t="s">
        <v>1206</v>
      </c>
      <c r="O215" t="s">
        <v>1207</v>
      </c>
      <c r="P215" t="s">
        <v>526</v>
      </c>
      <c r="Q215">
        <v>41775</v>
      </c>
    </row>
    <row r="216" spans="9:17" x14ac:dyDescent="0.2">
      <c r="I216">
        <v>215</v>
      </c>
      <c r="J216" s="166" t="s">
        <v>292</v>
      </c>
      <c r="K216" t="s">
        <v>38</v>
      </c>
      <c r="L216" t="s">
        <v>27</v>
      </c>
      <c r="M216" s="166" t="s">
        <v>1208</v>
      </c>
      <c r="N216" t="s">
        <v>1209</v>
      </c>
      <c r="O216" t="s">
        <v>1210</v>
      </c>
      <c r="P216" t="s">
        <v>526</v>
      </c>
      <c r="Q216">
        <v>41775</v>
      </c>
    </row>
    <row r="217" spans="9:17" x14ac:dyDescent="0.2">
      <c r="I217">
        <v>216</v>
      </c>
      <c r="J217" s="166" t="s">
        <v>299</v>
      </c>
      <c r="K217" t="s">
        <v>24</v>
      </c>
      <c r="L217" t="s">
        <v>1477</v>
      </c>
      <c r="M217" s="166" t="s">
        <v>1376</v>
      </c>
      <c r="N217" t="s">
        <v>1377</v>
      </c>
      <c r="O217" t="s">
        <v>1378</v>
      </c>
      <c r="P217" t="s">
        <v>526</v>
      </c>
      <c r="Q217">
        <v>41775</v>
      </c>
    </row>
    <row r="218" spans="9:17" x14ac:dyDescent="0.2">
      <c r="I218">
        <v>217</v>
      </c>
      <c r="J218" s="166" t="s">
        <v>285</v>
      </c>
      <c r="K218" t="s">
        <v>24</v>
      </c>
      <c r="L218" t="s">
        <v>28</v>
      </c>
      <c r="M218" s="166" t="s">
        <v>1211</v>
      </c>
      <c r="N218" t="s">
        <v>1212</v>
      </c>
      <c r="O218" t="s">
        <v>1213</v>
      </c>
      <c r="P218" t="s">
        <v>526</v>
      </c>
      <c r="Q218">
        <v>41775</v>
      </c>
    </row>
    <row r="219" spans="9:17" x14ac:dyDescent="0.2">
      <c r="I219">
        <v>218</v>
      </c>
      <c r="J219" s="166" t="s">
        <v>286</v>
      </c>
      <c r="K219" t="s">
        <v>24</v>
      </c>
      <c r="L219" t="s">
        <v>27</v>
      </c>
      <c r="M219" s="166" t="s">
        <v>1214</v>
      </c>
      <c r="N219" t="s">
        <v>1215</v>
      </c>
      <c r="O219" t="s">
        <v>1216</v>
      </c>
      <c r="P219" t="s">
        <v>526</v>
      </c>
      <c r="Q219">
        <v>41775</v>
      </c>
    </row>
    <row r="220" spans="9:17" x14ac:dyDescent="0.2">
      <c r="I220">
        <v>219</v>
      </c>
      <c r="J220" s="166" t="s">
        <v>261</v>
      </c>
      <c r="K220" t="s">
        <v>38</v>
      </c>
      <c r="L220" t="s">
        <v>28</v>
      </c>
      <c r="M220" s="166" t="s">
        <v>1567</v>
      </c>
      <c r="N220" t="s">
        <v>1217</v>
      </c>
      <c r="O220" t="s">
        <v>1218</v>
      </c>
      <c r="P220" t="s">
        <v>961</v>
      </c>
      <c r="Q220">
        <v>41479</v>
      </c>
    </row>
    <row r="221" spans="9:17" x14ac:dyDescent="0.2">
      <c r="I221">
        <v>220</v>
      </c>
      <c r="J221" s="166" t="s">
        <v>263</v>
      </c>
      <c r="K221" t="s">
        <v>24</v>
      </c>
      <c r="L221" t="s">
        <v>1478</v>
      </c>
      <c r="M221" s="166" t="s">
        <v>1568</v>
      </c>
      <c r="N221" t="s">
        <v>1219</v>
      </c>
      <c r="O221" t="s">
        <v>1218</v>
      </c>
      <c r="P221" t="s">
        <v>961</v>
      </c>
      <c r="Q221">
        <v>41479</v>
      </c>
    </row>
    <row r="222" spans="9:17" x14ac:dyDescent="0.2">
      <c r="I222">
        <v>221</v>
      </c>
      <c r="J222" s="166" t="s">
        <v>253</v>
      </c>
      <c r="K222" t="s">
        <v>38</v>
      </c>
      <c r="L222" t="s">
        <v>1477</v>
      </c>
      <c r="M222" s="166" t="s">
        <v>1569</v>
      </c>
      <c r="N222" t="s">
        <v>1220</v>
      </c>
      <c r="O222" t="s">
        <v>1221</v>
      </c>
      <c r="P222" t="s">
        <v>961</v>
      </c>
      <c r="Q222">
        <v>41479</v>
      </c>
    </row>
    <row r="223" spans="9:17" x14ac:dyDescent="0.2">
      <c r="I223">
        <v>222</v>
      </c>
      <c r="J223" s="166" t="s">
        <v>268</v>
      </c>
      <c r="K223" t="s">
        <v>38</v>
      </c>
      <c r="L223" t="s">
        <v>1477</v>
      </c>
      <c r="M223" s="166" t="s">
        <v>1222</v>
      </c>
      <c r="N223" t="s">
        <v>1223</v>
      </c>
      <c r="O223" t="s">
        <v>1218</v>
      </c>
      <c r="P223" t="s">
        <v>961</v>
      </c>
      <c r="Q223">
        <v>41479</v>
      </c>
    </row>
    <row r="224" spans="9:17" x14ac:dyDescent="0.2">
      <c r="I224">
        <v>223</v>
      </c>
      <c r="J224" s="166" t="s">
        <v>264</v>
      </c>
      <c r="K224" t="s">
        <v>38</v>
      </c>
      <c r="L224" t="s">
        <v>29</v>
      </c>
      <c r="M224" s="166" t="s">
        <v>1224</v>
      </c>
      <c r="N224" t="s">
        <v>1225</v>
      </c>
      <c r="O224" t="s">
        <v>1226</v>
      </c>
      <c r="P224" t="s">
        <v>961</v>
      </c>
      <c r="Q224">
        <v>41479</v>
      </c>
    </row>
    <row r="225" spans="9:17" x14ac:dyDescent="0.2">
      <c r="I225">
        <v>224</v>
      </c>
      <c r="J225" s="166" t="s">
        <v>254</v>
      </c>
      <c r="K225" t="s">
        <v>38</v>
      </c>
      <c r="L225" t="s">
        <v>27</v>
      </c>
      <c r="M225" s="166" t="s">
        <v>1227</v>
      </c>
      <c r="N225" t="s">
        <v>1228</v>
      </c>
      <c r="O225" t="s">
        <v>1229</v>
      </c>
      <c r="P225" t="s">
        <v>961</v>
      </c>
      <c r="Q225">
        <v>41479</v>
      </c>
    </row>
    <row r="226" spans="9:17" x14ac:dyDescent="0.2">
      <c r="I226">
        <v>225</v>
      </c>
      <c r="J226" s="166" t="s">
        <v>265</v>
      </c>
      <c r="K226" t="s">
        <v>38</v>
      </c>
      <c r="L226" t="s">
        <v>27</v>
      </c>
      <c r="M226" s="166" t="s">
        <v>1230</v>
      </c>
      <c r="N226" t="s">
        <v>1231</v>
      </c>
      <c r="O226" t="s">
        <v>1232</v>
      </c>
      <c r="P226" t="s">
        <v>961</v>
      </c>
      <c r="Q226">
        <v>41479</v>
      </c>
    </row>
    <row r="227" spans="9:17" x14ac:dyDescent="0.2">
      <c r="I227">
        <v>226</v>
      </c>
      <c r="J227" s="166" t="s">
        <v>234</v>
      </c>
      <c r="K227" t="s">
        <v>38</v>
      </c>
      <c r="L227" t="s">
        <v>27</v>
      </c>
      <c r="M227" s="166" t="s">
        <v>1233</v>
      </c>
      <c r="N227" t="s">
        <v>1234</v>
      </c>
      <c r="O227" t="s">
        <v>1235</v>
      </c>
      <c r="P227" t="s">
        <v>961</v>
      </c>
      <c r="Q227">
        <v>41479</v>
      </c>
    </row>
    <row r="228" spans="9:17" x14ac:dyDescent="0.2">
      <c r="I228">
        <v>227</v>
      </c>
      <c r="J228" s="166" t="s">
        <v>427</v>
      </c>
      <c r="K228" t="s">
        <v>1</v>
      </c>
      <c r="L228" t="s">
        <v>27</v>
      </c>
      <c r="M228" s="166" t="s">
        <v>1570</v>
      </c>
      <c r="N228" t="s">
        <v>1236</v>
      </c>
      <c r="O228" t="s">
        <v>1237</v>
      </c>
      <c r="P228" t="s">
        <v>961</v>
      </c>
      <c r="Q228">
        <v>41479</v>
      </c>
    </row>
    <row r="229" spans="9:17" x14ac:dyDescent="0.2">
      <c r="I229">
        <v>228</v>
      </c>
      <c r="J229" s="166" t="s">
        <v>468</v>
      </c>
      <c r="K229" t="s">
        <v>1</v>
      </c>
      <c r="L229" t="s">
        <v>29</v>
      </c>
      <c r="M229" s="166" t="s">
        <v>1571</v>
      </c>
      <c r="N229" t="s">
        <v>1379</v>
      </c>
      <c r="O229" t="s">
        <v>1380</v>
      </c>
      <c r="P229" t="s">
        <v>961</v>
      </c>
      <c r="Q229">
        <v>41479</v>
      </c>
    </row>
    <row r="230" spans="9:17" x14ac:dyDescent="0.2">
      <c r="I230">
        <v>229</v>
      </c>
      <c r="J230" s="166" t="s">
        <v>354</v>
      </c>
      <c r="K230" t="s">
        <v>24</v>
      </c>
      <c r="L230" t="s">
        <v>27</v>
      </c>
      <c r="M230" s="166" t="s">
        <v>1572</v>
      </c>
      <c r="N230" t="s">
        <v>1238</v>
      </c>
      <c r="O230" t="s">
        <v>1239</v>
      </c>
      <c r="P230" t="s">
        <v>849</v>
      </c>
      <c r="Q230">
        <v>50143</v>
      </c>
    </row>
    <row r="231" spans="9:17" x14ac:dyDescent="0.2">
      <c r="I231">
        <v>230</v>
      </c>
      <c r="J231" s="166" t="s">
        <v>205</v>
      </c>
      <c r="K231" t="s">
        <v>38</v>
      </c>
      <c r="L231" t="s">
        <v>27</v>
      </c>
      <c r="M231" s="166" t="s">
        <v>1573</v>
      </c>
      <c r="N231" t="s">
        <v>1240</v>
      </c>
      <c r="O231" t="s">
        <v>1241</v>
      </c>
      <c r="P231" t="s">
        <v>1242</v>
      </c>
      <c r="Q231">
        <v>30198</v>
      </c>
    </row>
    <row r="232" spans="9:17" x14ac:dyDescent="0.2">
      <c r="I232">
        <v>231</v>
      </c>
      <c r="J232" s="166" t="s">
        <v>344</v>
      </c>
      <c r="K232" t="s">
        <v>24</v>
      </c>
      <c r="L232" t="s">
        <v>29</v>
      </c>
      <c r="M232" s="166" t="s">
        <v>1574</v>
      </c>
      <c r="N232" t="s">
        <v>1381</v>
      </c>
      <c r="O232" t="s">
        <v>1382</v>
      </c>
      <c r="P232" t="s">
        <v>832</v>
      </c>
      <c r="Q232">
        <v>41407</v>
      </c>
    </row>
    <row r="233" spans="9:17" x14ac:dyDescent="0.2">
      <c r="I233">
        <v>232</v>
      </c>
      <c r="J233" s="166" t="s">
        <v>308</v>
      </c>
      <c r="K233" t="s">
        <v>24</v>
      </c>
      <c r="L233" t="s">
        <v>27</v>
      </c>
      <c r="M233" s="166" t="s">
        <v>1575</v>
      </c>
      <c r="N233" t="s">
        <v>1243</v>
      </c>
      <c r="O233" t="s">
        <v>1244</v>
      </c>
      <c r="P233" t="s">
        <v>762</v>
      </c>
      <c r="Q233">
        <v>41506</v>
      </c>
    </row>
    <row r="234" spans="9:17" x14ac:dyDescent="0.2">
      <c r="I234">
        <v>233</v>
      </c>
      <c r="J234" s="166" t="s">
        <v>186</v>
      </c>
      <c r="K234" t="s">
        <v>24</v>
      </c>
      <c r="L234" t="s">
        <v>29</v>
      </c>
      <c r="M234" s="166" t="s">
        <v>1245</v>
      </c>
      <c r="N234" t="s">
        <v>1246</v>
      </c>
      <c r="O234" t="s">
        <v>1247</v>
      </c>
      <c r="P234" t="s">
        <v>1248</v>
      </c>
      <c r="Q234">
        <v>77456</v>
      </c>
    </row>
    <row r="235" spans="9:17" x14ac:dyDescent="0.2">
      <c r="I235">
        <v>234</v>
      </c>
      <c r="J235" s="166" t="s">
        <v>214</v>
      </c>
      <c r="K235" t="s">
        <v>38</v>
      </c>
      <c r="L235" t="s">
        <v>29</v>
      </c>
      <c r="M235" s="166" t="s">
        <v>1576</v>
      </c>
      <c r="N235" t="s">
        <v>1249</v>
      </c>
      <c r="O235" t="s">
        <v>1250</v>
      </c>
      <c r="P235" t="s">
        <v>1059</v>
      </c>
      <c r="Q235">
        <v>40631</v>
      </c>
    </row>
    <row r="236" spans="9:17" x14ac:dyDescent="0.2">
      <c r="I236">
        <v>235</v>
      </c>
      <c r="J236" s="166" t="s">
        <v>448</v>
      </c>
      <c r="K236" t="s">
        <v>1</v>
      </c>
      <c r="L236" t="s">
        <v>27</v>
      </c>
      <c r="M236" s="166" t="s">
        <v>1251</v>
      </c>
      <c r="N236" t="s">
        <v>1252</v>
      </c>
      <c r="O236" t="s">
        <v>1253</v>
      </c>
      <c r="P236" t="s">
        <v>640</v>
      </c>
      <c r="Q236">
        <v>41008</v>
      </c>
    </row>
    <row r="237" spans="9:17" x14ac:dyDescent="0.2">
      <c r="I237">
        <v>236</v>
      </c>
      <c r="J237" s="166" t="s">
        <v>446</v>
      </c>
      <c r="K237" t="s">
        <v>1</v>
      </c>
      <c r="L237" t="s">
        <v>27</v>
      </c>
      <c r="M237" s="166" t="s">
        <v>1254</v>
      </c>
      <c r="N237" t="s">
        <v>1255</v>
      </c>
      <c r="O237" t="s">
        <v>1256</v>
      </c>
      <c r="P237" t="s">
        <v>767</v>
      </c>
      <c r="Q237">
        <v>44813</v>
      </c>
    </row>
    <row r="238" spans="9:17" x14ac:dyDescent="0.2">
      <c r="I238">
        <v>237</v>
      </c>
      <c r="J238" s="166" t="s">
        <v>378</v>
      </c>
      <c r="K238" t="s">
        <v>38</v>
      </c>
      <c r="L238" t="s">
        <v>27</v>
      </c>
      <c r="M238" s="166" t="s">
        <v>1577</v>
      </c>
      <c r="N238" t="s">
        <v>1080</v>
      </c>
      <c r="O238" t="s">
        <v>1081</v>
      </c>
      <c r="P238" t="s">
        <v>767</v>
      </c>
      <c r="Q238">
        <v>44813</v>
      </c>
    </row>
    <row r="239" spans="9:17" x14ac:dyDescent="0.2">
      <c r="I239">
        <v>238</v>
      </c>
      <c r="J239" s="166" t="s">
        <v>168</v>
      </c>
      <c r="K239" t="s">
        <v>38</v>
      </c>
      <c r="L239" t="s">
        <v>27</v>
      </c>
      <c r="M239" s="166" t="s">
        <v>1578</v>
      </c>
      <c r="N239" t="s">
        <v>1257</v>
      </c>
      <c r="O239" t="s">
        <v>1258</v>
      </c>
      <c r="P239" t="s">
        <v>1259</v>
      </c>
      <c r="Q239">
        <v>41448</v>
      </c>
    </row>
    <row r="240" spans="9:17" x14ac:dyDescent="0.2">
      <c r="I240">
        <v>239</v>
      </c>
      <c r="J240" s="166" t="s">
        <v>436</v>
      </c>
      <c r="K240" t="s">
        <v>1</v>
      </c>
      <c r="L240" t="s">
        <v>27</v>
      </c>
      <c r="M240" s="166" t="s">
        <v>1260</v>
      </c>
      <c r="N240" t="s">
        <v>1261</v>
      </c>
      <c r="O240" t="s">
        <v>1262</v>
      </c>
      <c r="P240" t="s">
        <v>1263</v>
      </c>
      <c r="Q240">
        <v>21712</v>
      </c>
    </row>
    <row r="241" spans="9:17" x14ac:dyDescent="0.2">
      <c r="I241">
        <v>240</v>
      </c>
      <c r="J241" s="166" t="s">
        <v>437</v>
      </c>
      <c r="K241" t="s">
        <v>1</v>
      </c>
      <c r="L241" t="s">
        <v>27</v>
      </c>
      <c r="M241" s="166" t="s">
        <v>1264</v>
      </c>
      <c r="N241" t="s">
        <v>1265</v>
      </c>
      <c r="O241" t="s">
        <v>1266</v>
      </c>
      <c r="P241" t="s">
        <v>789</v>
      </c>
      <c r="Q241">
        <v>30815</v>
      </c>
    </row>
    <row r="242" spans="9:17" x14ac:dyDescent="0.2">
      <c r="I242">
        <v>241</v>
      </c>
      <c r="J242" s="166" t="s">
        <v>424</v>
      </c>
      <c r="K242" t="s">
        <v>1</v>
      </c>
      <c r="L242" t="s">
        <v>27</v>
      </c>
      <c r="M242" s="166" t="s">
        <v>1267</v>
      </c>
      <c r="N242" t="s">
        <v>1268</v>
      </c>
      <c r="O242" t="s">
        <v>1269</v>
      </c>
      <c r="P242" t="s">
        <v>688</v>
      </c>
      <c r="Q242">
        <v>76689</v>
      </c>
    </row>
    <row r="243" spans="9:17" x14ac:dyDescent="0.2">
      <c r="I243">
        <v>242</v>
      </c>
      <c r="J243" s="166" t="s">
        <v>169</v>
      </c>
      <c r="K243" t="s">
        <v>24</v>
      </c>
      <c r="L243" t="s">
        <v>27</v>
      </c>
      <c r="M243" s="166" t="s">
        <v>1579</v>
      </c>
      <c r="N243" t="s">
        <v>1383</v>
      </c>
      <c r="O243" t="s">
        <v>1384</v>
      </c>
      <c r="P243" t="s">
        <v>919</v>
      </c>
      <c r="Q243">
        <v>30866</v>
      </c>
    </row>
    <row r="244" spans="9:17" x14ac:dyDescent="0.2">
      <c r="I244">
        <v>243</v>
      </c>
      <c r="J244" s="166" t="s">
        <v>326</v>
      </c>
      <c r="K244" t="s">
        <v>24</v>
      </c>
      <c r="L244" t="s">
        <v>27</v>
      </c>
      <c r="M244" s="166" t="s">
        <v>1270</v>
      </c>
      <c r="N244" t="s">
        <v>1271</v>
      </c>
      <c r="O244" t="s">
        <v>1272</v>
      </c>
      <c r="P244" t="s">
        <v>1273</v>
      </c>
      <c r="Q244">
        <v>41200</v>
      </c>
    </row>
    <row r="245" spans="9:17" x14ac:dyDescent="0.2">
      <c r="I245">
        <v>244</v>
      </c>
      <c r="J245" s="166" t="s">
        <v>139</v>
      </c>
      <c r="K245" t="s">
        <v>24</v>
      </c>
      <c r="L245" t="s">
        <v>27</v>
      </c>
      <c r="M245" s="166" t="s">
        <v>1274</v>
      </c>
      <c r="N245" t="s">
        <v>1275</v>
      </c>
      <c r="O245" t="s">
        <v>1276</v>
      </c>
      <c r="P245" t="s">
        <v>1043</v>
      </c>
      <c r="Q245">
        <v>30882</v>
      </c>
    </row>
    <row r="246" spans="9:17" x14ac:dyDescent="0.2">
      <c r="I246">
        <v>245</v>
      </c>
      <c r="J246" s="166" t="s">
        <v>131</v>
      </c>
      <c r="K246" t="s">
        <v>24</v>
      </c>
      <c r="L246" t="s">
        <v>27</v>
      </c>
      <c r="M246" s="166" t="s">
        <v>1385</v>
      </c>
      <c r="N246" t="s">
        <v>1386</v>
      </c>
      <c r="O246" t="s">
        <v>1387</v>
      </c>
      <c r="P246" t="s">
        <v>799</v>
      </c>
      <c r="Q246">
        <v>41414</v>
      </c>
    </row>
    <row r="247" spans="9:17" x14ac:dyDescent="0.2">
      <c r="I247">
        <v>246</v>
      </c>
      <c r="J247" s="166" t="s">
        <v>266</v>
      </c>
      <c r="K247" t="s">
        <v>24</v>
      </c>
      <c r="L247" t="s">
        <v>27</v>
      </c>
      <c r="M247" s="166" t="s">
        <v>1388</v>
      </c>
      <c r="N247" t="s">
        <v>1389</v>
      </c>
      <c r="O247" t="s">
        <v>1390</v>
      </c>
      <c r="P247" t="s">
        <v>1391</v>
      </c>
      <c r="Q247">
        <v>73114</v>
      </c>
    </row>
    <row r="248" spans="9:17" x14ac:dyDescent="0.2">
      <c r="I248">
        <v>247</v>
      </c>
      <c r="J248" s="166" t="s">
        <v>419</v>
      </c>
      <c r="K248" t="s">
        <v>1</v>
      </c>
      <c r="L248" t="s">
        <v>27</v>
      </c>
      <c r="M248" s="166" t="s">
        <v>1580</v>
      </c>
      <c r="N248" t="s">
        <v>1392</v>
      </c>
      <c r="O248" t="s">
        <v>1393</v>
      </c>
      <c r="P248" t="s">
        <v>658</v>
      </c>
      <c r="Q248">
        <v>25859</v>
      </c>
    </row>
    <row r="249" spans="9:17" x14ac:dyDescent="0.2">
      <c r="I249">
        <v>248</v>
      </c>
      <c r="J249" s="166" t="s">
        <v>176</v>
      </c>
      <c r="K249" t="s">
        <v>38</v>
      </c>
      <c r="L249" t="s">
        <v>27</v>
      </c>
      <c r="M249" s="166" t="s">
        <v>1581</v>
      </c>
      <c r="N249" t="s">
        <v>1277</v>
      </c>
      <c r="O249" t="s">
        <v>1278</v>
      </c>
      <c r="P249" t="s">
        <v>1043</v>
      </c>
      <c r="Q249">
        <v>30882</v>
      </c>
    </row>
    <row r="250" spans="9:17" x14ac:dyDescent="0.2">
      <c r="I250">
        <v>249</v>
      </c>
      <c r="J250" s="166" t="s">
        <v>105</v>
      </c>
      <c r="K250" t="s">
        <v>24</v>
      </c>
      <c r="L250" t="s">
        <v>27</v>
      </c>
      <c r="M250" s="166" t="s">
        <v>1279</v>
      </c>
      <c r="N250" t="s">
        <v>1280</v>
      </c>
      <c r="O250" t="s">
        <v>1281</v>
      </c>
      <c r="P250" t="s">
        <v>1282</v>
      </c>
      <c r="Q250">
        <v>85269</v>
      </c>
    </row>
    <row r="251" spans="9:17" x14ac:dyDescent="0.2">
      <c r="I251">
        <v>250</v>
      </c>
      <c r="J251" s="166" t="s">
        <v>194</v>
      </c>
      <c r="K251" t="s">
        <v>38</v>
      </c>
      <c r="L251" t="s">
        <v>1478</v>
      </c>
      <c r="M251" s="166" t="s">
        <v>1582</v>
      </c>
      <c r="N251" t="s">
        <v>745</v>
      </c>
      <c r="O251" t="s">
        <v>746</v>
      </c>
      <c r="P251" t="s">
        <v>688</v>
      </c>
      <c r="Q251">
        <v>40631</v>
      </c>
    </row>
    <row r="252" spans="9:17" x14ac:dyDescent="0.2">
      <c r="I252">
        <v>251</v>
      </c>
      <c r="J252" s="166" t="s">
        <v>132</v>
      </c>
      <c r="K252" t="s">
        <v>24</v>
      </c>
      <c r="L252" t="s">
        <v>29</v>
      </c>
      <c r="M252" s="166" t="s">
        <v>1283</v>
      </c>
      <c r="N252" t="s">
        <v>1284</v>
      </c>
      <c r="O252" t="s">
        <v>1285</v>
      </c>
      <c r="P252" t="s">
        <v>799</v>
      </c>
      <c r="Q252">
        <v>42665</v>
      </c>
    </row>
    <row r="253" spans="9:17" x14ac:dyDescent="0.2">
      <c r="I253">
        <v>252</v>
      </c>
      <c r="J253" s="166" t="s">
        <v>221</v>
      </c>
      <c r="K253" t="s">
        <v>24</v>
      </c>
      <c r="L253" t="s">
        <v>29</v>
      </c>
      <c r="M253" s="166" t="s">
        <v>1286</v>
      </c>
      <c r="N253" t="s">
        <v>1287</v>
      </c>
      <c r="O253" t="s">
        <v>1288</v>
      </c>
      <c r="P253" t="s">
        <v>581</v>
      </c>
      <c r="Q253">
        <v>41400</v>
      </c>
    </row>
    <row r="254" spans="9:17" x14ac:dyDescent="0.2">
      <c r="I254">
        <v>253</v>
      </c>
      <c r="J254" s="166" t="s">
        <v>484</v>
      </c>
      <c r="K254" t="s">
        <v>24</v>
      </c>
      <c r="L254" t="s">
        <v>29</v>
      </c>
      <c r="M254" s="166" t="s">
        <v>1173</v>
      </c>
      <c r="N254" t="s">
        <v>1289</v>
      </c>
      <c r="O254" t="s">
        <v>1290</v>
      </c>
      <c r="P254" t="s">
        <v>1291</v>
      </c>
      <c r="Q254">
        <v>41127</v>
      </c>
    </row>
    <row r="255" spans="9:17" x14ac:dyDescent="0.2">
      <c r="I255">
        <v>254</v>
      </c>
      <c r="J255" s="166" t="s">
        <v>133</v>
      </c>
      <c r="K255" t="s">
        <v>24</v>
      </c>
      <c r="L255" t="s">
        <v>29</v>
      </c>
      <c r="M255" s="166" t="s">
        <v>1292</v>
      </c>
      <c r="N255" t="s">
        <v>1293</v>
      </c>
      <c r="O255" t="s">
        <v>1294</v>
      </c>
      <c r="P255" t="s">
        <v>991</v>
      </c>
      <c r="Q255">
        <v>42546</v>
      </c>
    </row>
    <row r="256" spans="9:17" x14ac:dyDescent="0.2">
      <c r="I256">
        <v>255</v>
      </c>
      <c r="J256" s="166" t="s">
        <v>404</v>
      </c>
      <c r="K256" t="s">
        <v>24</v>
      </c>
      <c r="L256" t="s">
        <v>29</v>
      </c>
      <c r="M256" s="166" t="s">
        <v>1295</v>
      </c>
      <c r="N256" t="s">
        <v>1296</v>
      </c>
      <c r="O256" t="s">
        <v>1297</v>
      </c>
      <c r="P256" t="s">
        <v>871</v>
      </c>
      <c r="Q256">
        <v>42607</v>
      </c>
    </row>
    <row r="257" spans="9:17" x14ac:dyDescent="0.2">
      <c r="I257">
        <v>256</v>
      </c>
      <c r="J257" s="166" t="s">
        <v>106</v>
      </c>
      <c r="K257" t="s">
        <v>24</v>
      </c>
      <c r="L257" t="s">
        <v>29</v>
      </c>
      <c r="M257" s="166" t="s">
        <v>1583</v>
      </c>
      <c r="N257" t="s">
        <v>1298</v>
      </c>
      <c r="O257" t="s">
        <v>1299</v>
      </c>
      <c r="P257" t="s">
        <v>757</v>
      </c>
      <c r="Q257">
        <v>30185</v>
      </c>
    </row>
    <row r="258" spans="9:17" x14ac:dyDescent="0.2">
      <c r="I258">
        <v>257</v>
      </c>
      <c r="J258" s="166" t="s">
        <v>327</v>
      </c>
      <c r="K258" t="s">
        <v>24</v>
      </c>
      <c r="L258" t="s">
        <v>29</v>
      </c>
      <c r="M258" s="166" t="s">
        <v>1300</v>
      </c>
      <c r="N258" t="s">
        <v>1301</v>
      </c>
      <c r="O258" t="s">
        <v>1302</v>
      </c>
      <c r="P258" t="s">
        <v>1303</v>
      </c>
      <c r="Q258">
        <v>41396</v>
      </c>
    </row>
    <row r="259" spans="9:17" x14ac:dyDescent="0.2">
      <c r="I259">
        <v>258</v>
      </c>
      <c r="J259" s="166" t="s">
        <v>118</v>
      </c>
      <c r="K259" t="s">
        <v>24</v>
      </c>
      <c r="L259" t="s">
        <v>29</v>
      </c>
      <c r="M259" s="166" t="s">
        <v>1304</v>
      </c>
      <c r="N259" t="s">
        <v>1305</v>
      </c>
      <c r="O259" t="s">
        <v>1306</v>
      </c>
      <c r="P259" t="s">
        <v>1307</v>
      </c>
      <c r="Q259">
        <v>41358</v>
      </c>
    </row>
    <row r="260" spans="9:17" x14ac:dyDescent="0.2">
      <c r="I260">
        <v>259</v>
      </c>
      <c r="J260" s="166" t="s">
        <v>107</v>
      </c>
      <c r="K260" t="s">
        <v>24</v>
      </c>
      <c r="L260" t="s">
        <v>29</v>
      </c>
      <c r="M260" s="166" t="s">
        <v>1584</v>
      </c>
      <c r="N260" t="s">
        <v>1308</v>
      </c>
      <c r="O260" t="s">
        <v>1309</v>
      </c>
      <c r="P260" t="s">
        <v>1059</v>
      </c>
      <c r="Q260">
        <v>84515</v>
      </c>
    </row>
    <row r="261" spans="9:17" x14ac:dyDescent="0.2">
      <c r="I261">
        <v>260</v>
      </c>
      <c r="J261" s="166" t="s">
        <v>108</v>
      </c>
      <c r="K261" t="s">
        <v>24</v>
      </c>
      <c r="L261" t="s">
        <v>29</v>
      </c>
      <c r="M261" s="166" t="s">
        <v>1585</v>
      </c>
      <c r="N261" t="s">
        <v>1310</v>
      </c>
      <c r="O261" t="s">
        <v>1311</v>
      </c>
      <c r="P261" t="s">
        <v>1131</v>
      </c>
      <c r="Q261">
        <v>30117</v>
      </c>
    </row>
    <row r="262" spans="9:17" x14ac:dyDescent="0.2">
      <c r="I262">
        <v>261</v>
      </c>
      <c r="J262" s="166" t="s">
        <v>395</v>
      </c>
      <c r="K262" t="s">
        <v>24</v>
      </c>
      <c r="L262" t="s">
        <v>29</v>
      </c>
      <c r="M262" s="166" t="s">
        <v>1586</v>
      </c>
      <c r="N262" t="s">
        <v>1312</v>
      </c>
      <c r="O262" t="s">
        <v>1313</v>
      </c>
      <c r="P262" t="s">
        <v>1314</v>
      </c>
      <c r="Q262">
        <v>84151</v>
      </c>
    </row>
    <row r="263" spans="9:17" x14ac:dyDescent="0.2">
      <c r="I263">
        <v>262</v>
      </c>
      <c r="J263" s="166" t="s">
        <v>119</v>
      </c>
      <c r="K263" t="s">
        <v>24</v>
      </c>
      <c r="L263" t="s">
        <v>29</v>
      </c>
      <c r="M263" s="166" t="s">
        <v>1587</v>
      </c>
      <c r="N263" t="s">
        <v>1394</v>
      </c>
      <c r="O263" t="s">
        <v>1395</v>
      </c>
      <c r="P263" t="s">
        <v>1396</v>
      </c>
      <c r="Q263">
        <v>41780</v>
      </c>
    </row>
    <row r="264" spans="9:17" x14ac:dyDescent="0.2">
      <c r="I264">
        <v>263</v>
      </c>
      <c r="J264" s="166" t="s">
        <v>338</v>
      </c>
      <c r="K264" t="s">
        <v>38</v>
      </c>
      <c r="L264" t="s">
        <v>29</v>
      </c>
      <c r="M264" s="166" t="s">
        <v>1315</v>
      </c>
      <c r="N264" t="s">
        <v>1316</v>
      </c>
      <c r="O264" t="s">
        <v>1317</v>
      </c>
      <c r="P264" t="s">
        <v>1318</v>
      </c>
      <c r="Q264">
        <v>41312</v>
      </c>
    </row>
    <row r="265" spans="9:17" x14ac:dyDescent="0.2">
      <c r="I265">
        <v>264</v>
      </c>
      <c r="J265" s="166" t="s">
        <v>165</v>
      </c>
      <c r="K265" t="s">
        <v>24</v>
      </c>
      <c r="L265" t="s">
        <v>29</v>
      </c>
      <c r="M265" s="166" t="s">
        <v>1397</v>
      </c>
      <c r="N265" t="s">
        <v>1398</v>
      </c>
      <c r="O265" t="s">
        <v>1399</v>
      </c>
      <c r="P265" t="s">
        <v>1400</v>
      </c>
      <c r="Q265">
        <v>40894</v>
      </c>
    </row>
    <row r="266" spans="9:17" x14ac:dyDescent="0.2">
      <c r="I266">
        <v>265</v>
      </c>
      <c r="J266" s="166" t="s">
        <v>109</v>
      </c>
      <c r="K266" t="s">
        <v>24</v>
      </c>
      <c r="L266" t="s">
        <v>29</v>
      </c>
      <c r="M266" s="166" t="s">
        <v>1319</v>
      </c>
      <c r="N266" t="s">
        <v>1320</v>
      </c>
      <c r="O266" t="s">
        <v>1321</v>
      </c>
      <c r="P266" t="s">
        <v>1176</v>
      </c>
      <c r="Q266">
        <v>30852</v>
      </c>
    </row>
    <row r="267" spans="9:17" x14ac:dyDescent="0.2">
      <c r="I267">
        <v>266</v>
      </c>
      <c r="J267" s="166" t="s">
        <v>170</v>
      </c>
      <c r="K267" t="s">
        <v>24</v>
      </c>
      <c r="L267" t="s">
        <v>28</v>
      </c>
      <c r="M267" s="166" t="s">
        <v>1588</v>
      </c>
      <c r="N267" t="s">
        <v>1322</v>
      </c>
      <c r="O267" t="s">
        <v>1323</v>
      </c>
      <c r="P267" t="s">
        <v>1324</v>
      </c>
      <c r="Q267">
        <v>41880</v>
      </c>
    </row>
  </sheetData>
  <sheetProtection algorithmName="SHA-512" hashValue="DI8TnI/IRhTZKaVM8VqZR4b4WHeu3auQTnTEzKcu4LWtnhCWFGFhlscTNtyu7H5OS0qpj5oPBDOndTsince9Yg==" saltValue="0uxa7gqYwr5RUpd+/O2cLA==" spinCount="100000" sheet="1" objects="1" scenarios="1"/>
  <sortState xmlns:xlrd2="http://schemas.microsoft.com/office/spreadsheetml/2017/richdata2" ref="I2:I267">
    <sortCondition ref="I2:I267"/>
  </sortState>
  <printOptions headings="1" gridLines="1"/>
  <pageMargins left="0.70866141732283472" right="0.70866141732283472" top="0.74803149606299213" bottom="0.74803149606299213" header="0.31496062992125984" footer="0.31496062992125984"/>
  <pageSetup paperSize="9" scale="65" orientation="portrait" r:id="rId1"/>
  <rowBreaks count="2" manualBreakCount="2">
    <brk id="90" min="8" max="16" man="1"/>
    <brk id="180" min="8"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6</vt:i4>
      </vt:variant>
    </vt:vector>
  </HeadingPairs>
  <TitlesOfParts>
    <vt:vector size="12" baseType="lpstr">
      <vt:lpstr>toel</vt:lpstr>
      <vt:lpstr>groei 1 febr</vt:lpstr>
      <vt:lpstr>tab</vt:lpstr>
      <vt:lpstr>kijkglas PO</vt:lpstr>
      <vt:lpstr>kijkglas VO</vt:lpstr>
      <vt:lpstr>SWV gegevens</vt:lpstr>
      <vt:lpstr>'groei 1 febr'!Afdrukbereik</vt:lpstr>
      <vt:lpstr>'kijkglas PO'!Afdrukbereik</vt:lpstr>
      <vt:lpstr>'SWV gegevens'!Afdrukbereik</vt:lpstr>
      <vt:lpstr>tab!Afdrukbereik</vt:lpstr>
      <vt:lpstr>toel!Afdrukbereik</vt:lpstr>
      <vt:lpstr>MIvast</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2023-04-26T13:54:14Z</cp:lastPrinted>
  <dcterms:created xsi:type="dcterms:W3CDTF">2012-10-29T13:09:26Z</dcterms:created>
  <dcterms:modified xsi:type="dcterms:W3CDTF">2023-04-26T14:27:19Z</dcterms:modified>
</cp:coreProperties>
</file>