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B. Keizer\Documents\Instrumenten\toolbox 2016\vo\"/>
    </mc:Choice>
  </mc:AlternateContent>
  <bookViews>
    <workbookView xWindow="480" yWindow="30" windowWidth="15195" windowHeight="8955" activeTab="1"/>
  </bookViews>
  <sheets>
    <sheet name="toelichting" sheetId="8" r:id="rId1"/>
    <sheet name="jubilea" sheetId="7" r:id="rId2"/>
    <sheet name="tabellen" sheetId="2" r:id="rId3"/>
  </sheets>
  <definedNames>
    <definedName name="_xlnm.Print_Area" localSheetId="1">jubilea!$B$2:$AA$232</definedName>
    <definedName name="_xlnm.Print_Area" localSheetId="2">tabellen!$A$2:$I$90</definedName>
    <definedName name="_xlnm.Print_Area" localSheetId="0">toelichting!$B$2:$O$106</definedName>
    <definedName name="loonsom">tabellen!$A$11:$C$13</definedName>
    <definedName name="maxschaal">tabellen!$A$46:$E$90</definedName>
  </definedNames>
  <calcPr calcId="152511"/>
</workbook>
</file>

<file path=xl/calcChain.xml><?xml version="1.0" encoding="utf-8"?>
<calcChain xmlns="http://schemas.openxmlformats.org/spreadsheetml/2006/main">
  <c r="B73" i="2" l="1"/>
  <c r="B72" i="2"/>
  <c r="B70" i="2"/>
  <c r="B69" i="2"/>
  <c r="B68" i="2"/>
  <c r="W22" i="7" l="1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71" i="7"/>
  <c r="W72" i="7"/>
  <c r="W73" i="7"/>
  <c r="W74" i="7"/>
  <c r="W75" i="7"/>
  <c r="W76" i="7"/>
  <c r="W77" i="7"/>
  <c r="W78" i="7"/>
  <c r="W79" i="7"/>
  <c r="W80" i="7"/>
  <c r="W81" i="7"/>
  <c r="W82" i="7"/>
  <c r="W83" i="7"/>
  <c r="W84" i="7"/>
  <c r="W85" i="7"/>
  <c r="W86" i="7"/>
  <c r="W87" i="7"/>
  <c r="W88" i="7"/>
  <c r="W89" i="7"/>
  <c r="W90" i="7"/>
  <c r="W91" i="7"/>
  <c r="W92" i="7"/>
  <c r="W93" i="7"/>
  <c r="W94" i="7"/>
  <c r="W95" i="7"/>
  <c r="W96" i="7"/>
  <c r="W97" i="7"/>
  <c r="W98" i="7"/>
  <c r="W99" i="7"/>
  <c r="W100" i="7"/>
  <c r="W101" i="7"/>
  <c r="W102" i="7"/>
  <c r="W103" i="7"/>
  <c r="W104" i="7"/>
  <c r="W105" i="7"/>
  <c r="W106" i="7"/>
  <c r="W107" i="7"/>
  <c r="W108" i="7"/>
  <c r="W109" i="7"/>
  <c r="W110" i="7"/>
  <c r="W111" i="7"/>
  <c r="W112" i="7"/>
  <c r="W113" i="7"/>
  <c r="W114" i="7"/>
  <c r="W115" i="7"/>
  <c r="W116" i="7"/>
  <c r="W117" i="7"/>
  <c r="W118" i="7"/>
  <c r="W119" i="7"/>
  <c r="W120" i="7"/>
  <c r="W121" i="7"/>
  <c r="W122" i="7"/>
  <c r="W123" i="7"/>
  <c r="W124" i="7"/>
  <c r="W125" i="7"/>
  <c r="W126" i="7"/>
  <c r="W127" i="7"/>
  <c r="W128" i="7"/>
  <c r="W129" i="7"/>
  <c r="W130" i="7"/>
  <c r="W131" i="7"/>
  <c r="W132" i="7"/>
  <c r="W133" i="7"/>
  <c r="W134" i="7"/>
  <c r="W135" i="7"/>
  <c r="W136" i="7"/>
  <c r="W137" i="7"/>
  <c r="W138" i="7"/>
  <c r="W139" i="7"/>
  <c r="W140" i="7"/>
  <c r="W141" i="7"/>
  <c r="W142" i="7"/>
  <c r="W143" i="7"/>
  <c r="W144" i="7"/>
  <c r="W145" i="7"/>
  <c r="W146" i="7"/>
  <c r="W147" i="7"/>
  <c r="W148" i="7"/>
  <c r="W149" i="7"/>
  <c r="W150" i="7"/>
  <c r="W151" i="7"/>
  <c r="W152" i="7"/>
  <c r="W153" i="7"/>
  <c r="W154" i="7"/>
  <c r="W155" i="7"/>
  <c r="W156" i="7"/>
  <c r="W157" i="7"/>
  <c r="W158" i="7"/>
  <c r="W159" i="7"/>
  <c r="W160" i="7"/>
  <c r="W161" i="7"/>
  <c r="W162" i="7"/>
  <c r="W163" i="7"/>
  <c r="W164" i="7"/>
  <c r="W165" i="7"/>
  <c r="W166" i="7"/>
  <c r="W167" i="7"/>
  <c r="W168" i="7"/>
  <c r="W169" i="7"/>
  <c r="W170" i="7"/>
  <c r="W171" i="7"/>
  <c r="W172" i="7"/>
  <c r="W173" i="7"/>
  <c r="W174" i="7"/>
  <c r="W175" i="7"/>
  <c r="W176" i="7"/>
  <c r="W177" i="7"/>
  <c r="W178" i="7"/>
  <c r="W179" i="7"/>
  <c r="W180" i="7"/>
  <c r="W181" i="7"/>
  <c r="W182" i="7"/>
  <c r="W183" i="7"/>
  <c r="W184" i="7"/>
  <c r="W185" i="7"/>
  <c r="W186" i="7"/>
  <c r="W187" i="7"/>
  <c r="W188" i="7"/>
  <c r="W189" i="7"/>
  <c r="W190" i="7"/>
  <c r="W191" i="7"/>
  <c r="W192" i="7"/>
  <c r="W193" i="7"/>
  <c r="W194" i="7"/>
  <c r="W195" i="7"/>
  <c r="W196" i="7"/>
  <c r="W197" i="7"/>
  <c r="W198" i="7"/>
  <c r="W199" i="7"/>
  <c r="W200" i="7"/>
  <c r="W201" i="7"/>
  <c r="W202" i="7"/>
  <c r="W203" i="7"/>
  <c r="W204" i="7"/>
  <c r="W205" i="7"/>
  <c r="W206" i="7"/>
  <c r="W207" i="7"/>
  <c r="W208" i="7"/>
  <c r="W209" i="7"/>
  <c r="W210" i="7"/>
  <c r="W211" i="7"/>
  <c r="W212" i="7"/>
  <c r="W213" i="7"/>
  <c r="W214" i="7"/>
  <c r="W215" i="7"/>
  <c r="W216" i="7"/>
  <c r="W217" i="7"/>
  <c r="W218" i="7"/>
  <c r="W219" i="7"/>
  <c r="W220" i="7"/>
  <c r="W221" i="7"/>
  <c r="W222" i="7"/>
  <c r="W223" i="7"/>
  <c r="W224" i="7"/>
  <c r="W225" i="7"/>
  <c r="W226" i="7"/>
  <c r="W227" i="7"/>
  <c r="W228" i="7"/>
  <c r="W229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1" i="7"/>
  <c r="Q132" i="7"/>
  <c r="Q133" i="7"/>
  <c r="Q134" i="7"/>
  <c r="Q135" i="7"/>
  <c r="Q136" i="7"/>
  <c r="Q137" i="7"/>
  <c r="Q138" i="7"/>
  <c r="Q139" i="7"/>
  <c r="Q140" i="7"/>
  <c r="Q141" i="7"/>
  <c r="Q142" i="7"/>
  <c r="Q143" i="7"/>
  <c r="Q144" i="7"/>
  <c r="Q145" i="7"/>
  <c r="Q146" i="7"/>
  <c r="Q147" i="7"/>
  <c r="Q148" i="7"/>
  <c r="Q149" i="7"/>
  <c r="Q150" i="7"/>
  <c r="Q151" i="7"/>
  <c r="Q152" i="7"/>
  <c r="Q153" i="7"/>
  <c r="Q154" i="7"/>
  <c r="Q155" i="7"/>
  <c r="Q156" i="7"/>
  <c r="Q157" i="7"/>
  <c r="Q158" i="7"/>
  <c r="Q159" i="7"/>
  <c r="Q160" i="7"/>
  <c r="Q161" i="7"/>
  <c r="Q162" i="7"/>
  <c r="Q163" i="7"/>
  <c r="Q164" i="7"/>
  <c r="Q165" i="7"/>
  <c r="Q166" i="7"/>
  <c r="Q167" i="7"/>
  <c r="Q168" i="7"/>
  <c r="Q169" i="7"/>
  <c r="Q170" i="7"/>
  <c r="Q171" i="7"/>
  <c r="Q172" i="7"/>
  <c r="Q173" i="7"/>
  <c r="Q174" i="7"/>
  <c r="Q175" i="7"/>
  <c r="Q176" i="7"/>
  <c r="Q177" i="7"/>
  <c r="Q178" i="7"/>
  <c r="Q179" i="7"/>
  <c r="Q180" i="7"/>
  <c r="Q181" i="7"/>
  <c r="Q182" i="7"/>
  <c r="Q183" i="7"/>
  <c r="Q184" i="7"/>
  <c r="Q185" i="7"/>
  <c r="Q186" i="7"/>
  <c r="Q187" i="7"/>
  <c r="Q188" i="7"/>
  <c r="Q189" i="7"/>
  <c r="Q190" i="7"/>
  <c r="Q191" i="7"/>
  <c r="Q192" i="7"/>
  <c r="Q193" i="7"/>
  <c r="Q194" i="7"/>
  <c r="Q195" i="7"/>
  <c r="Q196" i="7"/>
  <c r="Q197" i="7"/>
  <c r="Q198" i="7"/>
  <c r="Q199" i="7"/>
  <c r="Q200" i="7"/>
  <c r="Q201" i="7"/>
  <c r="Q202" i="7"/>
  <c r="Q203" i="7"/>
  <c r="Q204" i="7"/>
  <c r="Q205" i="7"/>
  <c r="Q206" i="7"/>
  <c r="Q207" i="7"/>
  <c r="Q208" i="7"/>
  <c r="Q209" i="7"/>
  <c r="Q210" i="7"/>
  <c r="Q211" i="7"/>
  <c r="Q212" i="7"/>
  <c r="Q213" i="7"/>
  <c r="Q214" i="7"/>
  <c r="Q215" i="7"/>
  <c r="Q216" i="7"/>
  <c r="Q217" i="7"/>
  <c r="Q218" i="7"/>
  <c r="Q219" i="7"/>
  <c r="Q220" i="7"/>
  <c r="Q221" i="7"/>
  <c r="Q222" i="7"/>
  <c r="Q223" i="7"/>
  <c r="Q224" i="7"/>
  <c r="Q225" i="7"/>
  <c r="Q226" i="7"/>
  <c r="Q227" i="7"/>
  <c r="Q228" i="7"/>
  <c r="Q229" i="7"/>
  <c r="J19" i="7" l="1"/>
  <c r="K19" i="7"/>
  <c r="M19" i="7"/>
  <c r="S19" i="7"/>
  <c r="J20" i="7"/>
  <c r="K20" i="7"/>
  <c r="M20" i="7"/>
  <c r="S20" i="7"/>
  <c r="J21" i="7"/>
  <c r="K21" i="7"/>
  <c r="M21" i="7"/>
  <c r="S21" i="7"/>
  <c r="J22" i="7"/>
  <c r="K22" i="7"/>
  <c r="M22" i="7"/>
  <c r="O22" i="7"/>
  <c r="P22" i="7"/>
  <c r="S22" i="7"/>
  <c r="U22" i="7"/>
  <c r="V22" i="7"/>
  <c r="Y22" i="7"/>
  <c r="J23" i="7"/>
  <c r="K23" i="7"/>
  <c r="M23" i="7"/>
  <c r="O23" i="7"/>
  <c r="P23" i="7"/>
  <c r="S23" i="7"/>
  <c r="U23" i="7"/>
  <c r="V23" i="7"/>
  <c r="Y23" i="7"/>
  <c r="J24" i="7"/>
  <c r="K24" i="7"/>
  <c r="M24" i="7"/>
  <c r="O24" i="7"/>
  <c r="P24" i="7"/>
  <c r="S24" i="7"/>
  <c r="U24" i="7"/>
  <c r="V24" i="7"/>
  <c r="Y24" i="7"/>
  <c r="J25" i="7"/>
  <c r="K25" i="7"/>
  <c r="M25" i="7"/>
  <c r="O25" i="7"/>
  <c r="P25" i="7"/>
  <c r="S25" i="7"/>
  <c r="U25" i="7"/>
  <c r="V25" i="7"/>
  <c r="Y25" i="7"/>
  <c r="J26" i="7"/>
  <c r="K26" i="7"/>
  <c r="M26" i="7"/>
  <c r="O26" i="7"/>
  <c r="P26" i="7"/>
  <c r="S26" i="7"/>
  <c r="U26" i="7"/>
  <c r="V26" i="7"/>
  <c r="Y26" i="7"/>
  <c r="J27" i="7"/>
  <c r="K27" i="7"/>
  <c r="M27" i="7"/>
  <c r="O27" i="7"/>
  <c r="P27" i="7"/>
  <c r="S27" i="7"/>
  <c r="U27" i="7"/>
  <c r="V27" i="7"/>
  <c r="Y27" i="7"/>
  <c r="J28" i="7"/>
  <c r="K28" i="7"/>
  <c r="M28" i="7"/>
  <c r="O28" i="7"/>
  <c r="P28" i="7"/>
  <c r="S28" i="7"/>
  <c r="U28" i="7"/>
  <c r="V28" i="7"/>
  <c r="Y28" i="7"/>
  <c r="J29" i="7"/>
  <c r="K29" i="7"/>
  <c r="M29" i="7"/>
  <c r="O29" i="7"/>
  <c r="P29" i="7"/>
  <c r="S29" i="7"/>
  <c r="U29" i="7"/>
  <c r="V29" i="7"/>
  <c r="Y29" i="7"/>
  <c r="J30" i="7"/>
  <c r="K30" i="7"/>
  <c r="M30" i="7"/>
  <c r="O30" i="7"/>
  <c r="P30" i="7"/>
  <c r="S30" i="7"/>
  <c r="U30" i="7"/>
  <c r="V30" i="7"/>
  <c r="Y30" i="7"/>
  <c r="J31" i="7"/>
  <c r="K31" i="7"/>
  <c r="M31" i="7"/>
  <c r="O31" i="7"/>
  <c r="P31" i="7"/>
  <c r="S31" i="7"/>
  <c r="U31" i="7"/>
  <c r="V31" i="7"/>
  <c r="Y31" i="7"/>
  <c r="J32" i="7"/>
  <c r="K32" i="7"/>
  <c r="M32" i="7"/>
  <c r="O32" i="7"/>
  <c r="P32" i="7"/>
  <c r="S32" i="7"/>
  <c r="U32" i="7"/>
  <c r="V32" i="7"/>
  <c r="Y32" i="7"/>
  <c r="J33" i="7"/>
  <c r="K33" i="7"/>
  <c r="M33" i="7"/>
  <c r="O33" i="7"/>
  <c r="P33" i="7"/>
  <c r="S33" i="7"/>
  <c r="U33" i="7"/>
  <c r="V33" i="7"/>
  <c r="Y33" i="7"/>
  <c r="J34" i="7"/>
  <c r="K34" i="7"/>
  <c r="M34" i="7"/>
  <c r="O34" i="7"/>
  <c r="P34" i="7"/>
  <c r="S34" i="7"/>
  <c r="U34" i="7"/>
  <c r="V34" i="7"/>
  <c r="Y34" i="7"/>
  <c r="J35" i="7"/>
  <c r="K35" i="7"/>
  <c r="M35" i="7"/>
  <c r="O35" i="7"/>
  <c r="P35" i="7"/>
  <c r="S35" i="7"/>
  <c r="U35" i="7"/>
  <c r="V35" i="7"/>
  <c r="Y35" i="7"/>
  <c r="J36" i="7"/>
  <c r="K36" i="7"/>
  <c r="M36" i="7"/>
  <c r="O36" i="7"/>
  <c r="P36" i="7"/>
  <c r="S36" i="7"/>
  <c r="U36" i="7"/>
  <c r="V36" i="7"/>
  <c r="Y36" i="7"/>
  <c r="J37" i="7"/>
  <c r="K37" i="7"/>
  <c r="M37" i="7"/>
  <c r="O37" i="7"/>
  <c r="P37" i="7"/>
  <c r="S37" i="7"/>
  <c r="U37" i="7"/>
  <c r="V37" i="7"/>
  <c r="Y37" i="7"/>
  <c r="J38" i="7"/>
  <c r="K38" i="7"/>
  <c r="M38" i="7"/>
  <c r="O38" i="7"/>
  <c r="P38" i="7"/>
  <c r="S38" i="7"/>
  <c r="U38" i="7"/>
  <c r="V38" i="7"/>
  <c r="Y38" i="7"/>
  <c r="J39" i="7"/>
  <c r="K39" i="7"/>
  <c r="M39" i="7"/>
  <c r="O39" i="7"/>
  <c r="P39" i="7"/>
  <c r="S39" i="7"/>
  <c r="U39" i="7"/>
  <c r="V39" i="7"/>
  <c r="Y39" i="7"/>
  <c r="J40" i="7"/>
  <c r="K40" i="7"/>
  <c r="M40" i="7"/>
  <c r="O40" i="7"/>
  <c r="P40" i="7"/>
  <c r="S40" i="7"/>
  <c r="U40" i="7"/>
  <c r="V40" i="7"/>
  <c r="Y40" i="7"/>
  <c r="J41" i="7"/>
  <c r="K41" i="7"/>
  <c r="M41" i="7"/>
  <c r="O41" i="7"/>
  <c r="P41" i="7"/>
  <c r="S41" i="7"/>
  <c r="U41" i="7"/>
  <c r="V41" i="7"/>
  <c r="Y41" i="7"/>
  <c r="J42" i="7"/>
  <c r="K42" i="7"/>
  <c r="M42" i="7"/>
  <c r="O42" i="7"/>
  <c r="P42" i="7"/>
  <c r="S42" i="7"/>
  <c r="U42" i="7"/>
  <c r="V42" i="7"/>
  <c r="Y42" i="7"/>
  <c r="J43" i="7"/>
  <c r="K43" i="7"/>
  <c r="M43" i="7"/>
  <c r="O43" i="7"/>
  <c r="P43" i="7"/>
  <c r="S43" i="7"/>
  <c r="U43" i="7"/>
  <c r="V43" i="7"/>
  <c r="Y43" i="7"/>
  <c r="J44" i="7"/>
  <c r="K44" i="7"/>
  <c r="M44" i="7"/>
  <c r="O44" i="7"/>
  <c r="P44" i="7"/>
  <c r="S44" i="7"/>
  <c r="U44" i="7"/>
  <c r="V44" i="7"/>
  <c r="Y44" i="7"/>
  <c r="J45" i="7"/>
  <c r="K45" i="7"/>
  <c r="M45" i="7"/>
  <c r="O45" i="7"/>
  <c r="P45" i="7"/>
  <c r="S45" i="7"/>
  <c r="U45" i="7"/>
  <c r="V45" i="7"/>
  <c r="Y45" i="7"/>
  <c r="J46" i="7"/>
  <c r="K46" i="7"/>
  <c r="M46" i="7"/>
  <c r="O46" i="7"/>
  <c r="P46" i="7"/>
  <c r="S46" i="7"/>
  <c r="U46" i="7"/>
  <c r="V46" i="7"/>
  <c r="Y46" i="7"/>
  <c r="J47" i="7"/>
  <c r="K47" i="7"/>
  <c r="M47" i="7"/>
  <c r="O47" i="7"/>
  <c r="P47" i="7"/>
  <c r="S47" i="7"/>
  <c r="U47" i="7"/>
  <c r="V47" i="7"/>
  <c r="Y47" i="7"/>
  <c r="J48" i="7"/>
  <c r="K48" i="7"/>
  <c r="M48" i="7"/>
  <c r="O48" i="7"/>
  <c r="P48" i="7"/>
  <c r="S48" i="7"/>
  <c r="U48" i="7"/>
  <c r="V48" i="7"/>
  <c r="Y48" i="7"/>
  <c r="J49" i="7"/>
  <c r="K49" i="7"/>
  <c r="M49" i="7"/>
  <c r="O49" i="7"/>
  <c r="P49" i="7"/>
  <c r="S49" i="7"/>
  <c r="U49" i="7"/>
  <c r="V49" i="7"/>
  <c r="Y49" i="7"/>
  <c r="J50" i="7"/>
  <c r="K50" i="7"/>
  <c r="M50" i="7"/>
  <c r="O50" i="7"/>
  <c r="P50" i="7"/>
  <c r="S50" i="7"/>
  <c r="U50" i="7"/>
  <c r="V50" i="7"/>
  <c r="Y50" i="7"/>
  <c r="J51" i="7"/>
  <c r="K51" i="7"/>
  <c r="M51" i="7"/>
  <c r="O51" i="7"/>
  <c r="P51" i="7"/>
  <c r="S51" i="7"/>
  <c r="U51" i="7"/>
  <c r="V51" i="7"/>
  <c r="Y51" i="7"/>
  <c r="J52" i="7"/>
  <c r="K52" i="7"/>
  <c r="M52" i="7"/>
  <c r="O52" i="7"/>
  <c r="P52" i="7"/>
  <c r="S52" i="7"/>
  <c r="U52" i="7"/>
  <c r="V52" i="7"/>
  <c r="Y52" i="7"/>
  <c r="J53" i="7"/>
  <c r="K53" i="7"/>
  <c r="M53" i="7"/>
  <c r="O53" i="7"/>
  <c r="P53" i="7"/>
  <c r="S53" i="7"/>
  <c r="U53" i="7"/>
  <c r="V53" i="7"/>
  <c r="Y53" i="7"/>
  <c r="J54" i="7"/>
  <c r="K54" i="7"/>
  <c r="M54" i="7"/>
  <c r="O54" i="7"/>
  <c r="P54" i="7"/>
  <c r="S54" i="7"/>
  <c r="U54" i="7"/>
  <c r="V54" i="7"/>
  <c r="Y54" i="7"/>
  <c r="J55" i="7"/>
  <c r="K55" i="7"/>
  <c r="M55" i="7"/>
  <c r="O55" i="7"/>
  <c r="P55" i="7"/>
  <c r="S55" i="7"/>
  <c r="U55" i="7"/>
  <c r="V55" i="7"/>
  <c r="Y55" i="7"/>
  <c r="J56" i="7"/>
  <c r="K56" i="7"/>
  <c r="M56" i="7"/>
  <c r="O56" i="7"/>
  <c r="P56" i="7"/>
  <c r="S56" i="7"/>
  <c r="U56" i="7"/>
  <c r="V56" i="7"/>
  <c r="Y56" i="7"/>
  <c r="J57" i="7"/>
  <c r="K57" i="7"/>
  <c r="M57" i="7"/>
  <c r="O57" i="7"/>
  <c r="P57" i="7"/>
  <c r="S57" i="7"/>
  <c r="U57" i="7"/>
  <c r="V57" i="7"/>
  <c r="Y57" i="7"/>
  <c r="J58" i="7"/>
  <c r="K58" i="7"/>
  <c r="M58" i="7"/>
  <c r="O58" i="7"/>
  <c r="P58" i="7"/>
  <c r="S58" i="7"/>
  <c r="U58" i="7"/>
  <c r="V58" i="7"/>
  <c r="Y58" i="7"/>
  <c r="J59" i="7"/>
  <c r="K59" i="7"/>
  <c r="M59" i="7"/>
  <c r="O59" i="7"/>
  <c r="P59" i="7"/>
  <c r="S59" i="7"/>
  <c r="U59" i="7"/>
  <c r="V59" i="7"/>
  <c r="Y59" i="7"/>
  <c r="J60" i="7"/>
  <c r="K60" i="7"/>
  <c r="M60" i="7"/>
  <c r="O60" i="7"/>
  <c r="P60" i="7"/>
  <c r="S60" i="7"/>
  <c r="U60" i="7"/>
  <c r="V60" i="7"/>
  <c r="Y60" i="7"/>
  <c r="J61" i="7"/>
  <c r="K61" i="7"/>
  <c r="M61" i="7"/>
  <c r="O61" i="7"/>
  <c r="P61" i="7"/>
  <c r="S61" i="7"/>
  <c r="U61" i="7"/>
  <c r="V61" i="7"/>
  <c r="Y61" i="7"/>
  <c r="J62" i="7"/>
  <c r="K62" i="7"/>
  <c r="M62" i="7"/>
  <c r="O62" i="7"/>
  <c r="P62" i="7"/>
  <c r="S62" i="7"/>
  <c r="U62" i="7"/>
  <c r="V62" i="7"/>
  <c r="Y62" i="7"/>
  <c r="J63" i="7"/>
  <c r="K63" i="7"/>
  <c r="M63" i="7"/>
  <c r="O63" i="7"/>
  <c r="P63" i="7"/>
  <c r="S63" i="7"/>
  <c r="U63" i="7"/>
  <c r="V63" i="7"/>
  <c r="Y63" i="7"/>
  <c r="J64" i="7"/>
  <c r="K64" i="7"/>
  <c r="M64" i="7"/>
  <c r="O64" i="7"/>
  <c r="P64" i="7"/>
  <c r="S64" i="7"/>
  <c r="U64" i="7"/>
  <c r="V64" i="7"/>
  <c r="Y64" i="7"/>
  <c r="J65" i="7"/>
  <c r="K65" i="7"/>
  <c r="M65" i="7"/>
  <c r="O65" i="7"/>
  <c r="P65" i="7"/>
  <c r="S65" i="7"/>
  <c r="U65" i="7"/>
  <c r="V65" i="7"/>
  <c r="Y65" i="7"/>
  <c r="J66" i="7"/>
  <c r="K66" i="7"/>
  <c r="M66" i="7"/>
  <c r="O66" i="7"/>
  <c r="P66" i="7"/>
  <c r="S66" i="7"/>
  <c r="U66" i="7"/>
  <c r="V66" i="7"/>
  <c r="Y66" i="7"/>
  <c r="J67" i="7"/>
  <c r="K67" i="7"/>
  <c r="M67" i="7"/>
  <c r="O67" i="7"/>
  <c r="P67" i="7"/>
  <c r="S67" i="7"/>
  <c r="U67" i="7"/>
  <c r="V67" i="7"/>
  <c r="Y67" i="7"/>
  <c r="J68" i="7"/>
  <c r="K68" i="7"/>
  <c r="M68" i="7"/>
  <c r="O68" i="7"/>
  <c r="P68" i="7"/>
  <c r="S68" i="7"/>
  <c r="U68" i="7"/>
  <c r="V68" i="7"/>
  <c r="Y68" i="7"/>
  <c r="J69" i="7"/>
  <c r="K69" i="7"/>
  <c r="M69" i="7"/>
  <c r="O69" i="7"/>
  <c r="P69" i="7"/>
  <c r="S69" i="7"/>
  <c r="U69" i="7"/>
  <c r="V69" i="7"/>
  <c r="Y69" i="7"/>
  <c r="J70" i="7"/>
  <c r="K70" i="7"/>
  <c r="M70" i="7"/>
  <c r="O70" i="7"/>
  <c r="P70" i="7"/>
  <c r="S70" i="7"/>
  <c r="U70" i="7"/>
  <c r="V70" i="7"/>
  <c r="Y70" i="7"/>
  <c r="J71" i="7"/>
  <c r="K71" i="7"/>
  <c r="M71" i="7"/>
  <c r="O71" i="7"/>
  <c r="P71" i="7"/>
  <c r="S71" i="7"/>
  <c r="U71" i="7"/>
  <c r="V71" i="7"/>
  <c r="Y71" i="7"/>
  <c r="J72" i="7"/>
  <c r="K72" i="7"/>
  <c r="M72" i="7"/>
  <c r="O72" i="7"/>
  <c r="P72" i="7"/>
  <c r="S72" i="7"/>
  <c r="U72" i="7"/>
  <c r="V72" i="7"/>
  <c r="Y72" i="7"/>
  <c r="J73" i="7"/>
  <c r="K73" i="7"/>
  <c r="M73" i="7"/>
  <c r="O73" i="7"/>
  <c r="P73" i="7"/>
  <c r="S73" i="7"/>
  <c r="U73" i="7"/>
  <c r="V73" i="7"/>
  <c r="Y73" i="7"/>
  <c r="J74" i="7"/>
  <c r="K74" i="7"/>
  <c r="M74" i="7"/>
  <c r="O74" i="7"/>
  <c r="P74" i="7"/>
  <c r="S74" i="7"/>
  <c r="U74" i="7"/>
  <c r="V74" i="7"/>
  <c r="Y74" i="7"/>
  <c r="J75" i="7"/>
  <c r="K75" i="7"/>
  <c r="M75" i="7"/>
  <c r="O75" i="7"/>
  <c r="P75" i="7"/>
  <c r="S75" i="7"/>
  <c r="U75" i="7"/>
  <c r="V75" i="7"/>
  <c r="Y75" i="7"/>
  <c r="J76" i="7"/>
  <c r="K76" i="7"/>
  <c r="M76" i="7"/>
  <c r="O76" i="7"/>
  <c r="P76" i="7"/>
  <c r="S76" i="7"/>
  <c r="U76" i="7"/>
  <c r="V76" i="7"/>
  <c r="Y76" i="7"/>
  <c r="J77" i="7"/>
  <c r="K77" i="7"/>
  <c r="M77" i="7"/>
  <c r="O77" i="7"/>
  <c r="P77" i="7"/>
  <c r="S77" i="7"/>
  <c r="U77" i="7"/>
  <c r="V77" i="7"/>
  <c r="Y77" i="7"/>
  <c r="J78" i="7"/>
  <c r="K78" i="7"/>
  <c r="M78" i="7"/>
  <c r="O78" i="7"/>
  <c r="P78" i="7"/>
  <c r="S78" i="7"/>
  <c r="U78" i="7"/>
  <c r="V78" i="7"/>
  <c r="Y78" i="7"/>
  <c r="J79" i="7"/>
  <c r="K79" i="7"/>
  <c r="M79" i="7"/>
  <c r="O79" i="7"/>
  <c r="P79" i="7"/>
  <c r="S79" i="7"/>
  <c r="U79" i="7"/>
  <c r="V79" i="7"/>
  <c r="Y79" i="7"/>
  <c r="J80" i="7"/>
  <c r="K80" i="7"/>
  <c r="M80" i="7"/>
  <c r="O80" i="7"/>
  <c r="P80" i="7"/>
  <c r="S80" i="7"/>
  <c r="U80" i="7"/>
  <c r="V80" i="7"/>
  <c r="Y80" i="7"/>
  <c r="J81" i="7"/>
  <c r="K81" i="7"/>
  <c r="M81" i="7"/>
  <c r="O81" i="7"/>
  <c r="P81" i="7"/>
  <c r="S81" i="7"/>
  <c r="U81" i="7"/>
  <c r="V81" i="7"/>
  <c r="Y81" i="7"/>
  <c r="J82" i="7"/>
  <c r="K82" i="7"/>
  <c r="M82" i="7"/>
  <c r="O82" i="7"/>
  <c r="P82" i="7"/>
  <c r="S82" i="7"/>
  <c r="U82" i="7"/>
  <c r="V82" i="7"/>
  <c r="Y82" i="7"/>
  <c r="J83" i="7"/>
  <c r="K83" i="7"/>
  <c r="M83" i="7"/>
  <c r="O83" i="7"/>
  <c r="P83" i="7"/>
  <c r="S83" i="7"/>
  <c r="U83" i="7"/>
  <c r="V83" i="7"/>
  <c r="Y83" i="7"/>
  <c r="J84" i="7"/>
  <c r="K84" i="7"/>
  <c r="M84" i="7"/>
  <c r="O84" i="7"/>
  <c r="P84" i="7"/>
  <c r="S84" i="7"/>
  <c r="U84" i="7"/>
  <c r="V84" i="7"/>
  <c r="Y84" i="7"/>
  <c r="J85" i="7"/>
  <c r="K85" i="7"/>
  <c r="M85" i="7"/>
  <c r="O85" i="7"/>
  <c r="P85" i="7"/>
  <c r="S85" i="7"/>
  <c r="U85" i="7"/>
  <c r="V85" i="7"/>
  <c r="Y85" i="7"/>
  <c r="J86" i="7"/>
  <c r="K86" i="7"/>
  <c r="M86" i="7"/>
  <c r="O86" i="7"/>
  <c r="P86" i="7"/>
  <c r="S86" i="7"/>
  <c r="U86" i="7"/>
  <c r="V86" i="7"/>
  <c r="Y86" i="7"/>
  <c r="J87" i="7"/>
  <c r="K87" i="7"/>
  <c r="M87" i="7"/>
  <c r="O87" i="7"/>
  <c r="P87" i="7"/>
  <c r="S87" i="7"/>
  <c r="U87" i="7"/>
  <c r="V87" i="7"/>
  <c r="Y87" i="7"/>
  <c r="J88" i="7"/>
  <c r="K88" i="7"/>
  <c r="M88" i="7"/>
  <c r="O88" i="7"/>
  <c r="P88" i="7"/>
  <c r="S88" i="7"/>
  <c r="U88" i="7"/>
  <c r="V88" i="7"/>
  <c r="Y88" i="7"/>
  <c r="J89" i="7"/>
  <c r="K89" i="7"/>
  <c r="M89" i="7"/>
  <c r="O89" i="7"/>
  <c r="P89" i="7"/>
  <c r="S89" i="7"/>
  <c r="U89" i="7"/>
  <c r="V89" i="7"/>
  <c r="Y89" i="7"/>
  <c r="J90" i="7"/>
  <c r="K90" i="7"/>
  <c r="M90" i="7"/>
  <c r="O90" i="7"/>
  <c r="P90" i="7"/>
  <c r="S90" i="7"/>
  <c r="U90" i="7"/>
  <c r="V90" i="7"/>
  <c r="Y90" i="7"/>
  <c r="J91" i="7"/>
  <c r="K91" i="7"/>
  <c r="M91" i="7"/>
  <c r="O91" i="7"/>
  <c r="P91" i="7"/>
  <c r="S91" i="7"/>
  <c r="U91" i="7"/>
  <c r="V91" i="7"/>
  <c r="Y91" i="7"/>
  <c r="J92" i="7"/>
  <c r="K92" i="7"/>
  <c r="M92" i="7"/>
  <c r="O92" i="7"/>
  <c r="P92" i="7"/>
  <c r="S92" i="7"/>
  <c r="U92" i="7"/>
  <c r="V92" i="7"/>
  <c r="Y92" i="7"/>
  <c r="J93" i="7"/>
  <c r="K93" i="7"/>
  <c r="M93" i="7"/>
  <c r="O93" i="7"/>
  <c r="P93" i="7"/>
  <c r="S93" i="7"/>
  <c r="U93" i="7"/>
  <c r="V93" i="7"/>
  <c r="Y93" i="7"/>
  <c r="J94" i="7"/>
  <c r="K94" i="7"/>
  <c r="M94" i="7"/>
  <c r="O94" i="7"/>
  <c r="P94" i="7"/>
  <c r="S94" i="7"/>
  <c r="U94" i="7"/>
  <c r="V94" i="7"/>
  <c r="Y94" i="7"/>
  <c r="J95" i="7"/>
  <c r="K95" i="7"/>
  <c r="M95" i="7"/>
  <c r="O95" i="7"/>
  <c r="P95" i="7"/>
  <c r="S95" i="7"/>
  <c r="U95" i="7"/>
  <c r="V95" i="7"/>
  <c r="Y95" i="7"/>
  <c r="J96" i="7"/>
  <c r="K96" i="7"/>
  <c r="M96" i="7"/>
  <c r="O96" i="7"/>
  <c r="P96" i="7"/>
  <c r="S96" i="7"/>
  <c r="U96" i="7"/>
  <c r="V96" i="7"/>
  <c r="Y96" i="7"/>
  <c r="J97" i="7"/>
  <c r="K97" i="7"/>
  <c r="M97" i="7"/>
  <c r="O97" i="7"/>
  <c r="P97" i="7"/>
  <c r="S97" i="7"/>
  <c r="U97" i="7"/>
  <c r="V97" i="7"/>
  <c r="Y97" i="7"/>
  <c r="J98" i="7"/>
  <c r="K98" i="7"/>
  <c r="M98" i="7"/>
  <c r="O98" i="7"/>
  <c r="P98" i="7"/>
  <c r="S98" i="7"/>
  <c r="U98" i="7"/>
  <c r="V98" i="7"/>
  <c r="Y98" i="7"/>
  <c r="J99" i="7"/>
  <c r="K99" i="7"/>
  <c r="M99" i="7"/>
  <c r="O99" i="7"/>
  <c r="P99" i="7"/>
  <c r="S99" i="7"/>
  <c r="U99" i="7"/>
  <c r="V99" i="7"/>
  <c r="Y99" i="7"/>
  <c r="J100" i="7"/>
  <c r="K100" i="7"/>
  <c r="M100" i="7"/>
  <c r="O100" i="7"/>
  <c r="P100" i="7"/>
  <c r="S100" i="7"/>
  <c r="U100" i="7"/>
  <c r="V100" i="7"/>
  <c r="Y100" i="7"/>
  <c r="J101" i="7"/>
  <c r="K101" i="7"/>
  <c r="M101" i="7"/>
  <c r="O101" i="7"/>
  <c r="P101" i="7"/>
  <c r="S101" i="7"/>
  <c r="U101" i="7"/>
  <c r="V101" i="7"/>
  <c r="Y101" i="7"/>
  <c r="J102" i="7"/>
  <c r="K102" i="7"/>
  <c r="M102" i="7"/>
  <c r="O102" i="7"/>
  <c r="P102" i="7"/>
  <c r="S102" i="7"/>
  <c r="U102" i="7"/>
  <c r="V102" i="7"/>
  <c r="Y102" i="7"/>
  <c r="J103" i="7"/>
  <c r="K103" i="7"/>
  <c r="M103" i="7"/>
  <c r="O103" i="7"/>
  <c r="P103" i="7"/>
  <c r="S103" i="7"/>
  <c r="U103" i="7"/>
  <c r="V103" i="7"/>
  <c r="Y103" i="7"/>
  <c r="J104" i="7"/>
  <c r="K104" i="7"/>
  <c r="M104" i="7"/>
  <c r="O104" i="7"/>
  <c r="P104" i="7"/>
  <c r="S104" i="7"/>
  <c r="U104" i="7"/>
  <c r="V104" i="7"/>
  <c r="Y104" i="7"/>
  <c r="J105" i="7"/>
  <c r="K105" i="7"/>
  <c r="M105" i="7"/>
  <c r="O105" i="7"/>
  <c r="P105" i="7"/>
  <c r="S105" i="7"/>
  <c r="U105" i="7"/>
  <c r="V105" i="7"/>
  <c r="Y105" i="7"/>
  <c r="J106" i="7"/>
  <c r="K106" i="7"/>
  <c r="M106" i="7"/>
  <c r="O106" i="7"/>
  <c r="P106" i="7"/>
  <c r="S106" i="7"/>
  <c r="U106" i="7"/>
  <c r="V106" i="7"/>
  <c r="Y106" i="7"/>
  <c r="J107" i="7"/>
  <c r="K107" i="7"/>
  <c r="M107" i="7"/>
  <c r="O107" i="7"/>
  <c r="P107" i="7"/>
  <c r="S107" i="7"/>
  <c r="U107" i="7"/>
  <c r="V107" i="7"/>
  <c r="Y107" i="7"/>
  <c r="J108" i="7"/>
  <c r="K108" i="7"/>
  <c r="M108" i="7"/>
  <c r="O108" i="7"/>
  <c r="P108" i="7"/>
  <c r="S108" i="7"/>
  <c r="U108" i="7"/>
  <c r="V108" i="7"/>
  <c r="Y108" i="7"/>
  <c r="J109" i="7"/>
  <c r="K109" i="7"/>
  <c r="M109" i="7"/>
  <c r="O109" i="7"/>
  <c r="P109" i="7"/>
  <c r="S109" i="7"/>
  <c r="U109" i="7"/>
  <c r="V109" i="7"/>
  <c r="Y109" i="7"/>
  <c r="J110" i="7"/>
  <c r="K110" i="7"/>
  <c r="M110" i="7"/>
  <c r="O110" i="7"/>
  <c r="P110" i="7"/>
  <c r="S110" i="7"/>
  <c r="U110" i="7"/>
  <c r="V110" i="7"/>
  <c r="Y110" i="7"/>
  <c r="J111" i="7"/>
  <c r="K111" i="7"/>
  <c r="M111" i="7"/>
  <c r="O111" i="7"/>
  <c r="P111" i="7"/>
  <c r="S111" i="7"/>
  <c r="U111" i="7"/>
  <c r="V111" i="7"/>
  <c r="Y111" i="7"/>
  <c r="J112" i="7"/>
  <c r="K112" i="7"/>
  <c r="M112" i="7"/>
  <c r="O112" i="7"/>
  <c r="P112" i="7"/>
  <c r="S112" i="7"/>
  <c r="U112" i="7"/>
  <c r="V112" i="7"/>
  <c r="Y112" i="7"/>
  <c r="J113" i="7"/>
  <c r="K113" i="7"/>
  <c r="M113" i="7"/>
  <c r="O113" i="7"/>
  <c r="P113" i="7"/>
  <c r="S113" i="7"/>
  <c r="U113" i="7"/>
  <c r="V113" i="7"/>
  <c r="Y113" i="7"/>
  <c r="J114" i="7"/>
  <c r="K114" i="7"/>
  <c r="M114" i="7"/>
  <c r="O114" i="7"/>
  <c r="P114" i="7"/>
  <c r="S114" i="7"/>
  <c r="U114" i="7"/>
  <c r="V114" i="7"/>
  <c r="Y114" i="7"/>
  <c r="J115" i="7"/>
  <c r="K115" i="7"/>
  <c r="M115" i="7"/>
  <c r="O115" i="7"/>
  <c r="P115" i="7"/>
  <c r="S115" i="7"/>
  <c r="U115" i="7"/>
  <c r="V115" i="7"/>
  <c r="Y115" i="7"/>
  <c r="J116" i="7"/>
  <c r="K116" i="7"/>
  <c r="M116" i="7"/>
  <c r="O116" i="7"/>
  <c r="P116" i="7"/>
  <c r="S116" i="7"/>
  <c r="U116" i="7"/>
  <c r="V116" i="7"/>
  <c r="Y116" i="7"/>
  <c r="J117" i="7"/>
  <c r="K117" i="7"/>
  <c r="M117" i="7"/>
  <c r="O117" i="7"/>
  <c r="P117" i="7"/>
  <c r="S117" i="7"/>
  <c r="U117" i="7"/>
  <c r="V117" i="7"/>
  <c r="Y117" i="7"/>
  <c r="J118" i="7"/>
  <c r="K118" i="7"/>
  <c r="M118" i="7"/>
  <c r="O118" i="7"/>
  <c r="P118" i="7"/>
  <c r="S118" i="7"/>
  <c r="U118" i="7"/>
  <c r="V118" i="7"/>
  <c r="Y118" i="7"/>
  <c r="J119" i="7"/>
  <c r="K119" i="7"/>
  <c r="M119" i="7"/>
  <c r="O119" i="7"/>
  <c r="P119" i="7"/>
  <c r="S119" i="7"/>
  <c r="U119" i="7"/>
  <c r="V119" i="7"/>
  <c r="Y119" i="7"/>
  <c r="J120" i="7"/>
  <c r="K120" i="7"/>
  <c r="M120" i="7"/>
  <c r="O120" i="7"/>
  <c r="P120" i="7"/>
  <c r="S120" i="7"/>
  <c r="U120" i="7"/>
  <c r="V120" i="7"/>
  <c r="Y120" i="7"/>
  <c r="J121" i="7"/>
  <c r="K121" i="7"/>
  <c r="M121" i="7"/>
  <c r="O121" i="7"/>
  <c r="P121" i="7"/>
  <c r="S121" i="7"/>
  <c r="U121" i="7"/>
  <c r="V121" i="7"/>
  <c r="Y121" i="7"/>
  <c r="J122" i="7"/>
  <c r="K122" i="7"/>
  <c r="M122" i="7"/>
  <c r="O122" i="7"/>
  <c r="P122" i="7"/>
  <c r="S122" i="7"/>
  <c r="U122" i="7"/>
  <c r="V122" i="7"/>
  <c r="Y122" i="7"/>
  <c r="J123" i="7"/>
  <c r="K123" i="7"/>
  <c r="M123" i="7"/>
  <c r="O123" i="7"/>
  <c r="P123" i="7"/>
  <c r="S123" i="7"/>
  <c r="U123" i="7"/>
  <c r="V123" i="7"/>
  <c r="Y123" i="7"/>
  <c r="J124" i="7"/>
  <c r="K124" i="7"/>
  <c r="M124" i="7"/>
  <c r="O124" i="7"/>
  <c r="P124" i="7"/>
  <c r="S124" i="7"/>
  <c r="U124" i="7"/>
  <c r="V124" i="7"/>
  <c r="Y124" i="7"/>
  <c r="J125" i="7"/>
  <c r="K125" i="7"/>
  <c r="M125" i="7"/>
  <c r="O125" i="7"/>
  <c r="P125" i="7"/>
  <c r="S125" i="7"/>
  <c r="U125" i="7"/>
  <c r="V125" i="7"/>
  <c r="Y125" i="7"/>
  <c r="J126" i="7"/>
  <c r="K126" i="7"/>
  <c r="M126" i="7"/>
  <c r="O126" i="7"/>
  <c r="P126" i="7"/>
  <c r="S126" i="7"/>
  <c r="U126" i="7"/>
  <c r="V126" i="7"/>
  <c r="Y126" i="7"/>
  <c r="J127" i="7"/>
  <c r="K127" i="7"/>
  <c r="M127" i="7"/>
  <c r="O127" i="7"/>
  <c r="P127" i="7"/>
  <c r="S127" i="7"/>
  <c r="U127" i="7"/>
  <c r="V127" i="7"/>
  <c r="Y127" i="7"/>
  <c r="J128" i="7"/>
  <c r="K128" i="7"/>
  <c r="M128" i="7"/>
  <c r="O128" i="7"/>
  <c r="P128" i="7"/>
  <c r="S128" i="7"/>
  <c r="U128" i="7"/>
  <c r="V128" i="7"/>
  <c r="Y128" i="7"/>
  <c r="J129" i="7"/>
  <c r="K129" i="7"/>
  <c r="M129" i="7"/>
  <c r="O129" i="7"/>
  <c r="P129" i="7"/>
  <c r="S129" i="7"/>
  <c r="U129" i="7"/>
  <c r="V129" i="7"/>
  <c r="Y129" i="7"/>
  <c r="J130" i="7"/>
  <c r="K130" i="7"/>
  <c r="M130" i="7"/>
  <c r="O130" i="7"/>
  <c r="P130" i="7"/>
  <c r="S130" i="7"/>
  <c r="U130" i="7"/>
  <c r="V130" i="7"/>
  <c r="Y130" i="7"/>
  <c r="J131" i="7"/>
  <c r="K131" i="7"/>
  <c r="M131" i="7"/>
  <c r="O131" i="7"/>
  <c r="P131" i="7"/>
  <c r="S131" i="7"/>
  <c r="U131" i="7"/>
  <c r="V131" i="7"/>
  <c r="Y131" i="7"/>
  <c r="J132" i="7"/>
  <c r="K132" i="7"/>
  <c r="M132" i="7"/>
  <c r="O132" i="7"/>
  <c r="P132" i="7"/>
  <c r="S132" i="7"/>
  <c r="U132" i="7"/>
  <c r="V132" i="7"/>
  <c r="Y132" i="7"/>
  <c r="J133" i="7"/>
  <c r="K133" i="7"/>
  <c r="M133" i="7"/>
  <c r="O133" i="7"/>
  <c r="P133" i="7"/>
  <c r="S133" i="7"/>
  <c r="U133" i="7"/>
  <c r="V133" i="7"/>
  <c r="Y133" i="7"/>
  <c r="J134" i="7"/>
  <c r="K134" i="7"/>
  <c r="M134" i="7"/>
  <c r="O134" i="7"/>
  <c r="P134" i="7"/>
  <c r="S134" i="7"/>
  <c r="U134" i="7"/>
  <c r="V134" i="7"/>
  <c r="Y134" i="7"/>
  <c r="J135" i="7"/>
  <c r="K135" i="7"/>
  <c r="M135" i="7"/>
  <c r="O135" i="7"/>
  <c r="P135" i="7"/>
  <c r="S135" i="7"/>
  <c r="U135" i="7"/>
  <c r="V135" i="7"/>
  <c r="Y135" i="7"/>
  <c r="J136" i="7"/>
  <c r="K136" i="7"/>
  <c r="M136" i="7"/>
  <c r="O136" i="7"/>
  <c r="P136" i="7"/>
  <c r="S136" i="7"/>
  <c r="U136" i="7"/>
  <c r="V136" i="7"/>
  <c r="Y136" i="7"/>
  <c r="J137" i="7"/>
  <c r="K137" i="7"/>
  <c r="M137" i="7"/>
  <c r="O137" i="7"/>
  <c r="P137" i="7"/>
  <c r="S137" i="7"/>
  <c r="U137" i="7"/>
  <c r="V137" i="7"/>
  <c r="Y137" i="7"/>
  <c r="J138" i="7"/>
  <c r="K138" i="7"/>
  <c r="M138" i="7"/>
  <c r="O138" i="7"/>
  <c r="P138" i="7"/>
  <c r="S138" i="7"/>
  <c r="U138" i="7"/>
  <c r="V138" i="7"/>
  <c r="Y138" i="7"/>
  <c r="J139" i="7"/>
  <c r="K139" i="7"/>
  <c r="M139" i="7"/>
  <c r="O139" i="7"/>
  <c r="P139" i="7"/>
  <c r="S139" i="7"/>
  <c r="U139" i="7"/>
  <c r="V139" i="7"/>
  <c r="Y139" i="7"/>
  <c r="J140" i="7"/>
  <c r="K140" i="7"/>
  <c r="M140" i="7"/>
  <c r="O140" i="7"/>
  <c r="P140" i="7"/>
  <c r="S140" i="7"/>
  <c r="U140" i="7"/>
  <c r="V140" i="7"/>
  <c r="Y140" i="7"/>
  <c r="J141" i="7"/>
  <c r="K141" i="7"/>
  <c r="M141" i="7"/>
  <c r="O141" i="7"/>
  <c r="P141" i="7"/>
  <c r="S141" i="7"/>
  <c r="U141" i="7"/>
  <c r="V141" i="7"/>
  <c r="Y141" i="7"/>
  <c r="J142" i="7"/>
  <c r="K142" i="7"/>
  <c r="M142" i="7"/>
  <c r="O142" i="7"/>
  <c r="P142" i="7"/>
  <c r="S142" i="7"/>
  <c r="U142" i="7"/>
  <c r="V142" i="7"/>
  <c r="Y142" i="7"/>
  <c r="J143" i="7"/>
  <c r="K143" i="7"/>
  <c r="M143" i="7"/>
  <c r="O143" i="7"/>
  <c r="P143" i="7"/>
  <c r="S143" i="7"/>
  <c r="U143" i="7"/>
  <c r="V143" i="7"/>
  <c r="Y143" i="7"/>
  <c r="J144" i="7"/>
  <c r="K144" i="7"/>
  <c r="M144" i="7"/>
  <c r="O144" i="7"/>
  <c r="P144" i="7"/>
  <c r="S144" i="7"/>
  <c r="U144" i="7"/>
  <c r="V144" i="7"/>
  <c r="Y144" i="7"/>
  <c r="J145" i="7"/>
  <c r="K145" i="7"/>
  <c r="M145" i="7"/>
  <c r="O145" i="7"/>
  <c r="P145" i="7"/>
  <c r="S145" i="7"/>
  <c r="U145" i="7"/>
  <c r="V145" i="7"/>
  <c r="Y145" i="7"/>
  <c r="J146" i="7"/>
  <c r="K146" i="7"/>
  <c r="M146" i="7"/>
  <c r="O146" i="7"/>
  <c r="P146" i="7"/>
  <c r="S146" i="7"/>
  <c r="U146" i="7"/>
  <c r="V146" i="7"/>
  <c r="Y146" i="7"/>
  <c r="J147" i="7"/>
  <c r="K147" i="7"/>
  <c r="M147" i="7"/>
  <c r="O147" i="7"/>
  <c r="P147" i="7"/>
  <c r="S147" i="7"/>
  <c r="U147" i="7"/>
  <c r="V147" i="7"/>
  <c r="Y147" i="7"/>
  <c r="J148" i="7"/>
  <c r="K148" i="7"/>
  <c r="M148" i="7"/>
  <c r="O148" i="7"/>
  <c r="P148" i="7"/>
  <c r="S148" i="7"/>
  <c r="U148" i="7"/>
  <c r="V148" i="7"/>
  <c r="Y148" i="7"/>
  <c r="J149" i="7"/>
  <c r="K149" i="7"/>
  <c r="M149" i="7"/>
  <c r="O149" i="7"/>
  <c r="P149" i="7"/>
  <c r="S149" i="7"/>
  <c r="U149" i="7"/>
  <c r="V149" i="7"/>
  <c r="Y149" i="7"/>
  <c r="J150" i="7"/>
  <c r="K150" i="7"/>
  <c r="M150" i="7"/>
  <c r="O150" i="7"/>
  <c r="P150" i="7"/>
  <c r="S150" i="7"/>
  <c r="U150" i="7"/>
  <c r="V150" i="7"/>
  <c r="Y150" i="7"/>
  <c r="J151" i="7"/>
  <c r="K151" i="7"/>
  <c r="M151" i="7"/>
  <c r="O151" i="7"/>
  <c r="P151" i="7"/>
  <c r="S151" i="7"/>
  <c r="U151" i="7"/>
  <c r="V151" i="7"/>
  <c r="Y151" i="7"/>
  <c r="J152" i="7"/>
  <c r="K152" i="7"/>
  <c r="M152" i="7"/>
  <c r="O152" i="7"/>
  <c r="P152" i="7"/>
  <c r="S152" i="7"/>
  <c r="U152" i="7"/>
  <c r="V152" i="7"/>
  <c r="Y152" i="7"/>
  <c r="J153" i="7"/>
  <c r="K153" i="7"/>
  <c r="M153" i="7"/>
  <c r="O153" i="7"/>
  <c r="P153" i="7"/>
  <c r="S153" i="7"/>
  <c r="U153" i="7"/>
  <c r="V153" i="7"/>
  <c r="Y153" i="7"/>
  <c r="J154" i="7"/>
  <c r="K154" i="7"/>
  <c r="M154" i="7"/>
  <c r="O154" i="7"/>
  <c r="P154" i="7"/>
  <c r="S154" i="7"/>
  <c r="U154" i="7"/>
  <c r="V154" i="7"/>
  <c r="Y154" i="7"/>
  <c r="J155" i="7"/>
  <c r="K155" i="7"/>
  <c r="M155" i="7"/>
  <c r="O155" i="7"/>
  <c r="P155" i="7"/>
  <c r="S155" i="7"/>
  <c r="U155" i="7"/>
  <c r="V155" i="7"/>
  <c r="Y155" i="7"/>
  <c r="J156" i="7"/>
  <c r="K156" i="7"/>
  <c r="M156" i="7"/>
  <c r="O156" i="7"/>
  <c r="P156" i="7"/>
  <c r="S156" i="7"/>
  <c r="U156" i="7"/>
  <c r="V156" i="7"/>
  <c r="Y156" i="7"/>
  <c r="J157" i="7"/>
  <c r="K157" i="7"/>
  <c r="M157" i="7"/>
  <c r="O157" i="7"/>
  <c r="P157" i="7"/>
  <c r="S157" i="7"/>
  <c r="U157" i="7"/>
  <c r="V157" i="7"/>
  <c r="Y157" i="7"/>
  <c r="J158" i="7"/>
  <c r="K158" i="7"/>
  <c r="M158" i="7"/>
  <c r="O158" i="7"/>
  <c r="P158" i="7"/>
  <c r="S158" i="7"/>
  <c r="U158" i="7"/>
  <c r="V158" i="7"/>
  <c r="Y158" i="7"/>
  <c r="J159" i="7"/>
  <c r="K159" i="7"/>
  <c r="M159" i="7"/>
  <c r="O159" i="7"/>
  <c r="P159" i="7"/>
  <c r="S159" i="7"/>
  <c r="U159" i="7"/>
  <c r="V159" i="7"/>
  <c r="Y159" i="7"/>
  <c r="J160" i="7"/>
  <c r="K160" i="7"/>
  <c r="M160" i="7"/>
  <c r="O160" i="7"/>
  <c r="P160" i="7"/>
  <c r="S160" i="7"/>
  <c r="U160" i="7"/>
  <c r="V160" i="7"/>
  <c r="Y160" i="7"/>
  <c r="J161" i="7"/>
  <c r="K161" i="7"/>
  <c r="M161" i="7"/>
  <c r="O161" i="7"/>
  <c r="P161" i="7"/>
  <c r="S161" i="7"/>
  <c r="U161" i="7"/>
  <c r="V161" i="7"/>
  <c r="Y161" i="7"/>
  <c r="J162" i="7"/>
  <c r="K162" i="7"/>
  <c r="M162" i="7"/>
  <c r="O162" i="7"/>
  <c r="P162" i="7"/>
  <c r="S162" i="7"/>
  <c r="U162" i="7"/>
  <c r="V162" i="7"/>
  <c r="Y162" i="7"/>
  <c r="J163" i="7"/>
  <c r="K163" i="7"/>
  <c r="M163" i="7"/>
  <c r="O163" i="7"/>
  <c r="P163" i="7"/>
  <c r="S163" i="7"/>
  <c r="U163" i="7"/>
  <c r="V163" i="7"/>
  <c r="Y163" i="7"/>
  <c r="J164" i="7"/>
  <c r="K164" i="7"/>
  <c r="M164" i="7"/>
  <c r="O164" i="7"/>
  <c r="P164" i="7"/>
  <c r="S164" i="7"/>
  <c r="U164" i="7"/>
  <c r="V164" i="7"/>
  <c r="Y164" i="7"/>
  <c r="J165" i="7"/>
  <c r="K165" i="7"/>
  <c r="M165" i="7"/>
  <c r="O165" i="7"/>
  <c r="P165" i="7"/>
  <c r="S165" i="7"/>
  <c r="U165" i="7"/>
  <c r="V165" i="7"/>
  <c r="Y165" i="7"/>
  <c r="J166" i="7"/>
  <c r="K166" i="7"/>
  <c r="M166" i="7"/>
  <c r="O166" i="7"/>
  <c r="P166" i="7"/>
  <c r="S166" i="7"/>
  <c r="U166" i="7"/>
  <c r="V166" i="7"/>
  <c r="Y166" i="7"/>
  <c r="J167" i="7"/>
  <c r="K167" i="7"/>
  <c r="M167" i="7"/>
  <c r="O167" i="7"/>
  <c r="P167" i="7"/>
  <c r="S167" i="7"/>
  <c r="U167" i="7"/>
  <c r="V167" i="7"/>
  <c r="Y167" i="7"/>
  <c r="J168" i="7"/>
  <c r="K168" i="7"/>
  <c r="M168" i="7"/>
  <c r="O168" i="7"/>
  <c r="P168" i="7"/>
  <c r="S168" i="7"/>
  <c r="U168" i="7"/>
  <c r="V168" i="7"/>
  <c r="Y168" i="7"/>
  <c r="J169" i="7"/>
  <c r="K169" i="7"/>
  <c r="M169" i="7"/>
  <c r="O169" i="7"/>
  <c r="P169" i="7"/>
  <c r="S169" i="7"/>
  <c r="U169" i="7"/>
  <c r="V169" i="7"/>
  <c r="Y169" i="7"/>
  <c r="J170" i="7"/>
  <c r="K170" i="7"/>
  <c r="M170" i="7"/>
  <c r="O170" i="7"/>
  <c r="P170" i="7"/>
  <c r="S170" i="7"/>
  <c r="U170" i="7"/>
  <c r="V170" i="7"/>
  <c r="Y170" i="7"/>
  <c r="J171" i="7"/>
  <c r="K171" i="7"/>
  <c r="M171" i="7"/>
  <c r="O171" i="7"/>
  <c r="P171" i="7"/>
  <c r="S171" i="7"/>
  <c r="U171" i="7"/>
  <c r="V171" i="7"/>
  <c r="Y171" i="7"/>
  <c r="J172" i="7"/>
  <c r="K172" i="7"/>
  <c r="M172" i="7"/>
  <c r="O172" i="7"/>
  <c r="P172" i="7"/>
  <c r="S172" i="7"/>
  <c r="U172" i="7"/>
  <c r="V172" i="7"/>
  <c r="Y172" i="7"/>
  <c r="J173" i="7"/>
  <c r="K173" i="7"/>
  <c r="M173" i="7"/>
  <c r="O173" i="7"/>
  <c r="P173" i="7"/>
  <c r="S173" i="7"/>
  <c r="U173" i="7"/>
  <c r="V173" i="7"/>
  <c r="Y173" i="7"/>
  <c r="J174" i="7"/>
  <c r="K174" i="7"/>
  <c r="M174" i="7"/>
  <c r="O174" i="7"/>
  <c r="P174" i="7"/>
  <c r="S174" i="7"/>
  <c r="U174" i="7"/>
  <c r="V174" i="7"/>
  <c r="Y174" i="7"/>
  <c r="J175" i="7"/>
  <c r="K175" i="7"/>
  <c r="M175" i="7"/>
  <c r="O175" i="7"/>
  <c r="P175" i="7"/>
  <c r="S175" i="7"/>
  <c r="U175" i="7"/>
  <c r="V175" i="7"/>
  <c r="Y175" i="7"/>
  <c r="J176" i="7"/>
  <c r="K176" i="7"/>
  <c r="M176" i="7"/>
  <c r="O176" i="7"/>
  <c r="P176" i="7"/>
  <c r="S176" i="7"/>
  <c r="U176" i="7"/>
  <c r="V176" i="7"/>
  <c r="Y176" i="7"/>
  <c r="J177" i="7"/>
  <c r="K177" i="7"/>
  <c r="M177" i="7"/>
  <c r="O177" i="7"/>
  <c r="P177" i="7"/>
  <c r="S177" i="7"/>
  <c r="U177" i="7"/>
  <c r="V177" i="7"/>
  <c r="Y177" i="7"/>
  <c r="J178" i="7"/>
  <c r="K178" i="7"/>
  <c r="M178" i="7"/>
  <c r="O178" i="7"/>
  <c r="P178" i="7"/>
  <c r="S178" i="7"/>
  <c r="U178" i="7"/>
  <c r="V178" i="7"/>
  <c r="Y178" i="7"/>
  <c r="J179" i="7"/>
  <c r="K179" i="7"/>
  <c r="M179" i="7"/>
  <c r="O179" i="7"/>
  <c r="P179" i="7"/>
  <c r="S179" i="7"/>
  <c r="U179" i="7"/>
  <c r="V179" i="7"/>
  <c r="Y179" i="7"/>
  <c r="J180" i="7"/>
  <c r="K180" i="7"/>
  <c r="M180" i="7"/>
  <c r="O180" i="7"/>
  <c r="P180" i="7"/>
  <c r="S180" i="7"/>
  <c r="U180" i="7"/>
  <c r="V180" i="7"/>
  <c r="Y180" i="7"/>
  <c r="J181" i="7"/>
  <c r="K181" i="7"/>
  <c r="M181" i="7"/>
  <c r="O181" i="7"/>
  <c r="P181" i="7"/>
  <c r="S181" i="7"/>
  <c r="U181" i="7"/>
  <c r="V181" i="7"/>
  <c r="Y181" i="7"/>
  <c r="J182" i="7"/>
  <c r="K182" i="7"/>
  <c r="M182" i="7"/>
  <c r="O182" i="7"/>
  <c r="P182" i="7"/>
  <c r="S182" i="7"/>
  <c r="U182" i="7"/>
  <c r="V182" i="7"/>
  <c r="Y182" i="7"/>
  <c r="J183" i="7"/>
  <c r="K183" i="7"/>
  <c r="M183" i="7"/>
  <c r="O183" i="7"/>
  <c r="P183" i="7"/>
  <c r="S183" i="7"/>
  <c r="U183" i="7"/>
  <c r="V183" i="7"/>
  <c r="Y183" i="7"/>
  <c r="J184" i="7"/>
  <c r="K184" i="7"/>
  <c r="M184" i="7"/>
  <c r="O184" i="7"/>
  <c r="P184" i="7"/>
  <c r="S184" i="7"/>
  <c r="U184" i="7"/>
  <c r="V184" i="7"/>
  <c r="Y184" i="7"/>
  <c r="J185" i="7"/>
  <c r="K185" i="7"/>
  <c r="M185" i="7"/>
  <c r="O185" i="7"/>
  <c r="P185" i="7"/>
  <c r="S185" i="7"/>
  <c r="U185" i="7"/>
  <c r="V185" i="7"/>
  <c r="Y185" i="7"/>
  <c r="J186" i="7"/>
  <c r="K186" i="7"/>
  <c r="M186" i="7"/>
  <c r="O186" i="7"/>
  <c r="P186" i="7"/>
  <c r="S186" i="7"/>
  <c r="U186" i="7"/>
  <c r="V186" i="7"/>
  <c r="Y186" i="7"/>
  <c r="J187" i="7"/>
  <c r="K187" i="7"/>
  <c r="M187" i="7"/>
  <c r="O187" i="7"/>
  <c r="P187" i="7"/>
  <c r="S187" i="7"/>
  <c r="U187" i="7"/>
  <c r="V187" i="7"/>
  <c r="Y187" i="7"/>
  <c r="J188" i="7"/>
  <c r="K188" i="7"/>
  <c r="M188" i="7"/>
  <c r="O188" i="7"/>
  <c r="P188" i="7"/>
  <c r="S188" i="7"/>
  <c r="U188" i="7"/>
  <c r="V188" i="7"/>
  <c r="Y188" i="7"/>
  <c r="J189" i="7"/>
  <c r="K189" i="7"/>
  <c r="M189" i="7"/>
  <c r="O189" i="7"/>
  <c r="P189" i="7"/>
  <c r="S189" i="7"/>
  <c r="U189" i="7"/>
  <c r="V189" i="7"/>
  <c r="Y189" i="7"/>
  <c r="J190" i="7"/>
  <c r="K190" i="7"/>
  <c r="M190" i="7"/>
  <c r="O190" i="7"/>
  <c r="P190" i="7"/>
  <c r="S190" i="7"/>
  <c r="U190" i="7"/>
  <c r="V190" i="7"/>
  <c r="Y190" i="7"/>
  <c r="J191" i="7"/>
  <c r="K191" i="7"/>
  <c r="M191" i="7"/>
  <c r="O191" i="7"/>
  <c r="P191" i="7"/>
  <c r="S191" i="7"/>
  <c r="U191" i="7"/>
  <c r="V191" i="7"/>
  <c r="Y191" i="7"/>
  <c r="J192" i="7"/>
  <c r="K192" i="7"/>
  <c r="M192" i="7"/>
  <c r="O192" i="7"/>
  <c r="P192" i="7"/>
  <c r="S192" i="7"/>
  <c r="U192" i="7"/>
  <c r="V192" i="7"/>
  <c r="Y192" i="7"/>
  <c r="J193" i="7"/>
  <c r="K193" i="7"/>
  <c r="M193" i="7"/>
  <c r="O193" i="7"/>
  <c r="P193" i="7"/>
  <c r="S193" i="7"/>
  <c r="U193" i="7"/>
  <c r="V193" i="7"/>
  <c r="Y193" i="7"/>
  <c r="J194" i="7"/>
  <c r="K194" i="7"/>
  <c r="M194" i="7"/>
  <c r="O194" i="7"/>
  <c r="P194" i="7"/>
  <c r="S194" i="7"/>
  <c r="U194" i="7"/>
  <c r="V194" i="7"/>
  <c r="Y194" i="7"/>
  <c r="J195" i="7"/>
  <c r="K195" i="7"/>
  <c r="M195" i="7"/>
  <c r="O195" i="7"/>
  <c r="P195" i="7"/>
  <c r="S195" i="7"/>
  <c r="U195" i="7"/>
  <c r="V195" i="7"/>
  <c r="Y195" i="7"/>
  <c r="J196" i="7"/>
  <c r="K196" i="7"/>
  <c r="M196" i="7"/>
  <c r="O196" i="7"/>
  <c r="P196" i="7"/>
  <c r="S196" i="7"/>
  <c r="U196" i="7"/>
  <c r="V196" i="7"/>
  <c r="Y196" i="7"/>
  <c r="J197" i="7"/>
  <c r="K197" i="7"/>
  <c r="M197" i="7"/>
  <c r="O197" i="7"/>
  <c r="P197" i="7"/>
  <c r="S197" i="7"/>
  <c r="U197" i="7"/>
  <c r="V197" i="7"/>
  <c r="Y197" i="7"/>
  <c r="J198" i="7"/>
  <c r="K198" i="7"/>
  <c r="M198" i="7"/>
  <c r="O198" i="7"/>
  <c r="P198" i="7"/>
  <c r="S198" i="7"/>
  <c r="U198" i="7"/>
  <c r="V198" i="7"/>
  <c r="Y198" i="7"/>
  <c r="J199" i="7"/>
  <c r="K199" i="7"/>
  <c r="M199" i="7"/>
  <c r="O199" i="7"/>
  <c r="P199" i="7"/>
  <c r="S199" i="7"/>
  <c r="U199" i="7"/>
  <c r="V199" i="7"/>
  <c r="Y199" i="7"/>
  <c r="J200" i="7"/>
  <c r="K200" i="7"/>
  <c r="M200" i="7"/>
  <c r="O200" i="7"/>
  <c r="P200" i="7"/>
  <c r="S200" i="7"/>
  <c r="U200" i="7"/>
  <c r="V200" i="7"/>
  <c r="Y200" i="7"/>
  <c r="J201" i="7"/>
  <c r="K201" i="7"/>
  <c r="M201" i="7"/>
  <c r="O201" i="7"/>
  <c r="P201" i="7"/>
  <c r="S201" i="7"/>
  <c r="U201" i="7"/>
  <c r="V201" i="7"/>
  <c r="Y201" i="7"/>
  <c r="J202" i="7"/>
  <c r="K202" i="7"/>
  <c r="M202" i="7"/>
  <c r="O202" i="7"/>
  <c r="P202" i="7"/>
  <c r="S202" i="7"/>
  <c r="U202" i="7"/>
  <c r="V202" i="7"/>
  <c r="Y202" i="7"/>
  <c r="J203" i="7"/>
  <c r="K203" i="7"/>
  <c r="M203" i="7"/>
  <c r="O203" i="7"/>
  <c r="P203" i="7"/>
  <c r="S203" i="7"/>
  <c r="U203" i="7"/>
  <c r="V203" i="7"/>
  <c r="Y203" i="7"/>
  <c r="J204" i="7"/>
  <c r="K204" i="7"/>
  <c r="M204" i="7"/>
  <c r="O204" i="7"/>
  <c r="P204" i="7"/>
  <c r="S204" i="7"/>
  <c r="U204" i="7"/>
  <c r="V204" i="7"/>
  <c r="Y204" i="7"/>
  <c r="J205" i="7"/>
  <c r="K205" i="7"/>
  <c r="M205" i="7"/>
  <c r="O205" i="7"/>
  <c r="P205" i="7"/>
  <c r="S205" i="7"/>
  <c r="U205" i="7"/>
  <c r="V205" i="7"/>
  <c r="Y205" i="7"/>
  <c r="J206" i="7"/>
  <c r="K206" i="7"/>
  <c r="M206" i="7"/>
  <c r="O206" i="7"/>
  <c r="P206" i="7"/>
  <c r="S206" i="7"/>
  <c r="U206" i="7"/>
  <c r="V206" i="7"/>
  <c r="Y206" i="7"/>
  <c r="J207" i="7"/>
  <c r="K207" i="7"/>
  <c r="M207" i="7"/>
  <c r="O207" i="7"/>
  <c r="P207" i="7"/>
  <c r="S207" i="7"/>
  <c r="U207" i="7"/>
  <c r="V207" i="7"/>
  <c r="Y207" i="7"/>
  <c r="J208" i="7"/>
  <c r="K208" i="7"/>
  <c r="M208" i="7"/>
  <c r="O208" i="7"/>
  <c r="P208" i="7"/>
  <c r="S208" i="7"/>
  <c r="U208" i="7"/>
  <c r="V208" i="7"/>
  <c r="Y208" i="7"/>
  <c r="J209" i="7"/>
  <c r="K209" i="7"/>
  <c r="M209" i="7"/>
  <c r="O209" i="7"/>
  <c r="P209" i="7"/>
  <c r="S209" i="7"/>
  <c r="U209" i="7"/>
  <c r="V209" i="7"/>
  <c r="Y209" i="7"/>
  <c r="J210" i="7"/>
  <c r="K210" i="7"/>
  <c r="M210" i="7"/>
  <c r="O210" i="7"/>
  <c r="P210" i="7"/>
  <c r="S210" i="7"/>
  <c r="U210" i="7"/>
  <c r="V210" i="7"/>
  <c r="Y210" i="7"/>
  <c r="J211" i="7"/>
  <c r="K211" i="7"/>
  <c r="M211" i="7"/>
  <c r="O211" i="7"/>
  <c r="P211" i="7"/>
  <c r="S211" i="7"/>
  <c r="U211" i="7"/>
  <c r="V211" i="7"/>
  <c r="Y211" i="7"/>
  <c r="J212" i="7"/>
  <c r="K212" i="7"/>
  <c r="M212" i="7"/>
  <c r="O212" i="7"/>
  <c r="P212" i="7"/>
  <c r="S212" i="7"/>
  <c r="U212" i="7"/>
  <c r="V212" i="7"/>
  <c r="Y212" i="7"/>
  <c r="J213" i="7"/>
  <c r="K213" i="7"/>
  <c r="M213" i="7"/>
  <c r="O213" i="7"/>
  <c r="P213" i="7"/>
  <c r="S213" i="7"/>
  <c r="U213" i="7"/>
  <c r="V213" i="7"/>
  <c r="Y213" i="7"/>
  <c r="J214" i="7"/>
  <c r="K214" i="7"/>
  <c r="M214" i="7"/>
  <c r="O214" i="7"/>
  <c r="P214" i="7"/>
  <c r="S214" i="7"/>
  <c r="U214" i="7"/>
  <c r="V214" i="7"/>
  <c r="Y214" i="7"/>
  <c r="J215" i="7"/>
  <c r="K215" i="7"/>
  <c r="M215" i="7"/>
  <c r="O215" i="7"/>
  <c r="P215" i="7"/>
  <c r="S215" i="7"/>
  <c r="U215" i="7"/>
  <c r="V215" i="7"/>
  <c r="Y215" i="7"/>
  <c r="J216" i="7"/>
  <c r="K216" i="7"/>
  <c r="M216" i="7"/>
  <c r="O216" i="7"/>
  <c r="P216" i="7"/>
  <c r="S216" i="7"/>
  <c r="U216" i="7"/>
  <c r="V216" i="7"/>
  <c r="Y216" i="7"/>
  <c r="J217" i="7"/>
  <c r="K217" i="7"/>
  <c r="M217" i="7"/>
  <c r="O217" i="7"/>
  <c r="P217" i="7"/>
  <c r="S217" i="7"/>
  <c r="U217" i="7"/>
  <c r="V217" i="7"/>
  <c r="Y217" i="7"/>
  <c r="J218" i="7"/>
  <c r="K218" i="7"/>
  <c r="M218" i="7"/>
  <c r="O218" i="7"/>
  <c r="P218" i="7"/>
  <c r="S218" i="7"/>
  <c r="U218" i="7"/>
  <c r="V218" i="7"/>
  <c r="Y218" i="7"/>
  <c r="J219" i="7"/>
  <c r="K219" i="7"/>
  <c r="M219" i="7"/>
  <c r="O219" i="7"/>
  <c r="P219" i="7"/>
  <c r="S219" i="7"/>
  <c r="U219" i="7"/>
  <c r="V219" i="7"/>
  <c r="Y219" i="7"/>
  <c r="J220" i="7"/>
  <c r="K220" i="7"/>
  <c r="M220" i="7"/>
  <c r="O220" i="7"/>
  <c r="P220" i="7"/>
  <c r="S220" i="7"/>
  <c r="U220" i="7"/>
  <c r="V220" i="7"/>
  <c r="Y220" i="7"/>
  <c r="J221" i="7"/>
  <c r="K221" i="7"/>
  <c r="M221" i="7"/>
  <c r="O221" i="7"/>
  <c r="P221" i="7"/>
  <c r="S221" i="7"/>
  <c r="U221" i="7"/>
  <c r="V221" i="7"/>
  <c r="Y221" i="7"/>
  <c r="J222" i="7"/>
  <c r="K222" i="7"/>
  <c r="M222" i="7"/>
  <c r="O222" i="7"/>
  <c r="P222" i="7"/>
  <c r="S222" i="7"/>
  <c r="U222" i="7"/>
  <c r="V222" i="7"/>
  <c r="Y222" i="7"/>
  <c r="J223" i="7"/>
  <c r="K223" i="7"/>
  <c r="M223" i="7"/>
  <c r="O223" i="7"/>
  <c r="P223" i="7"/>
  <c r="S223" i="7"/>
  <c r="U223" i="7"/>
  <c r="V223" i="7"/>
  <c r="Y223" i="7"/>
  <c r="J224" i="7"/>
  <c r="K224" i="7"/>
  <c r="M224" i="7"/>
  <c r="O224" i="7"/>
  <c r="P224" i="7"/>
  <c r="S224" i="7"/>
  <c r="U224" i="7"/>
  <c r="V224" i="7"/>
  <c r="Y224" i="7"/>
  <c r="J225" i="7"/>
  <c r="K225" i="7"/>
  <c r="M225" i="7"/>
  <c r="O225" i="7"/>
  <c r="P225" i="7"/>
  <c r="S225" i="7"/>
  <c r="U225" i="7"/>
  <c r="V225" i="7"/>
  <c r="Y225" i="7"/>
  <c r="J226" i="7"/>
  <c r="K226" i="7"/>
  <c r="M226" i="7"/>
  <c r="O226" i="7"/>
  <c r="P226" i="7"/>
  <c r="S226" i="7"/>
  <c r="U226" i="7"/>
  <c r="V226" i="7"/>
  <c r="Y226" i="7"/>
  <c r="J227" i="7"/>
  <c r="K227" i="7"/>
  <c r="M227" i="7"/>
  <c r="O227" i="7"/>
  <c r="P227" i="7"/>
  <c r="S227" i="7"/>
  <c r="U227" i="7"/>
  <c r="V227" i="7"/>
  <c r="Y227" i="7"/>
  <c r="J228" i="7"/>
  <c r="K228" i="7"/>
  <c r="M228" i="7"/>
  <c r="O228" i="7"/>
  <c r="P228" i="7"/>
  <c r="S228" i="7"/>
  <c r="U228" i="7"/>
  <c r="V228" i="7"/>
  <c r="Y228" i="7"/>
  <c r="J229" i="7"/>
  <c r="K229" i="7"/>
  <c r="M229" i="7"/>
  <c r="O229" i="7"/>
  <c r="P229" i="7"/>
  <c r="S229" i="7"/>
  <c r="U229" i="7"/>
  <c r="V229" i="7"/>
  <c r="Y229" i="7"/>
  <c r="J18" i="7"/>
  <c r="B35" i="2"/>
  <c r="F10" i="2" s="1"/>
  <c r="K18" i="7"/>
  <c r="D25" i="2"/>
  <c r="F9" i="2" s="1"/>
  <c r="B25" i="2"/>
  <c r="E9" i="2" s="1"/>
  <c r="M18" i="7"/>
  <c r="S18" i="7"/>
  <c r="B20" i="2"/>
  <c r="B21" i="2"/>
  <c r="B22" i="2"/>
  <c r="B23" i="2"/>
  <c r="B24" i="2"/>
  <c r="B26" i="2"/>
  <c r="B27" i="2"/>
  <c r="B28" i="2"/>
  <c r="B29" i="2"/>
  <c r="B30" i="2"/>
  <c r="B31" i="2"/>
  <c r="B32" i="2"/>
  <c r="B33" i="2"/>
  <c r="B34" i="2"/>
  <c r="B36" i="2"/>
  <c r="B37" i="2"/>
  <c r="H9" i="7"/>
  <c r="I50" i="8"/>
  <c r="D30" i="2"/>
  <c r="F8" i="2" s="1"/>
  <c r="D38" i="2"/>
  <c r="F7" i="2" s="1"/>
  <c r="F11" i="2"/>
  <c r="D22" i="2"/>
  <c r="E7" i="2" s="1"/>
  <c r="D40" i="2"/>
  <c r="D39" i="2"/>
  <c r="D37" i="2"/>
  <c r="D36" i="2"/>
  <c r="D35" i="2"/>
  <c r="D34" i="2"/>
  <c r="D33" i="2"/>
  <c r="D32" i="2"/>
  <c r="D31" i="2"/>
  <c r="D29" i="2"/>
  <c r="D28" i="2"/>
  <c r="D27" i="2"/>
  <c r="D26" i="2"/>
  <c r="D24" i="2"/>
  <c r="D23" i="2"/>
  <c r="D21" i="2"/>
  <c r="B40" i="2"/>
  <c r="B39" i="2"/>
  <c r="B38" i="2"/>
  <c r="U18" i="7" l="1"/>
  <c r="V21" i="7"/>
  <c r="E8" i="2"/>
  <c r="P21" i="7" s="1"/>
  <c r="P18" i="7"/>
  <c r="O21" i="7"/>
  <c r="O20" i="7"/>
  <c r="O19" i="7"/>
  <c r="O18" i="7"/>
  <c r="Q18" i="7" s="1"/>
  <c r="U21" i="7"/>
  <c r="P19" i="7"/>
  <c r="V20" i="7"/>
  <c r="P20" i="7"/>
  <c r="V19" i="7"/>
  <c r="U19" i="7"/>
  <c r="W19" i="7" s="1"/>
  <c r="U20" i="7"/>
  <c r="W20" i="7" s="1"/>
  <c r="V18" i="7"/>
  <c r="W18" i="7" l="1"/>
  <c r="Y18" i="7" s="1"/>
  <c r="Q20" i="7"/>
  <c r="Y20" i="7" s="1"/>
  <c r="Q19" i="7"/>
  <c r="W21" i="7"/>
  <c r="Q21" i="7"/>
  <c r="Y21" i="7" l="1"/>
  <c r="Y19" i="7"/>
  <c r="H8" i="7" l="1"/>
  <c r="H10" i="7" s="1"/>
</calcChain>
</file>

<file path=xl/comments1.xml><?xml version="1.0" encoding="utf-8"?>
<comments xmlns="http://schemas.openxmlformats.org/spreadsheetml/2006/main">
  <authors>
    <author>Arno Osinga</author>
    <author>goedhartr</author>
    <author>Bé Keizer</author>
  </authors>
  <commentList>
    <comment ref="N15" authorId="0" shapeId="0">
      <text>
        <r>
          <rPr>
            <sz val="8"/>
            <color indexed="81"/>
            <rFont val="Arial"/>
            <family val="2"/>
          </rPr>
          <t xml:space="preserve">
Wanneer bekend is dat betrokkene dan niet meer in dienst is dient hier nee ingevuld te worden.</t>
        </r>
      </text>
    </comment>
    <comment ref="P15" authorId="1" shapeId="0">
      <text>
        <r>
          <rPr>
            <sz val="8"/>
            <color indexed="81"/>
            <rFont val="Arial"/>
            <family val="2"/>
          </rPr>
          <t xml:space="preserve">
De contante waarde berekening gaat uit van een marktrente dat in het het werkblad tabellen kan worden bijgesteld.</t>
        </r>
      </text>
    </comment>
    <comment ref="T15" authorId="0" shapeId="0">
      <text>
        <r>
          <rPr>
            <sz val="8"/>
            <color indexed="81"/>
            <rFont val="Arial"/>
            <family val="2"/>
          </rPr>
          <t xml:space="preserve">
Wanneer bekend is dat betrokkene dan niet meer in dienst is dient hier nee ingevuld te worden.</t>
        </r>
      </text>
    </comment>
    <comment ref="V15" authorId="1" shapeId="0">
      <text>
        <r>
          <rPr>
            <sz val="8"/>
            <color indexed="81"/>
            <rFont val="Arial"/>
            <family val="2"/>
          </rPr>
          <t xml:space="preserve">
De contante waarde berekening gaat uit van een marktrente dat in het het werkblad tabellen kan worden bijgesteld.</t>
        </r>
      </text>
    </comment>
    <comment ref="AL25" authorId="2" shapeId="0">
      <text>
        <r>
          <rPr>
            <sz val="9"/>
            <color indexed="81"/>
            <rFont val="Tahoma"/>
            <family val="2"/>
          </rPr>
          <t xml:space="preserve">
Aanloopschalen a1 en a2 achterwege gelaten.</t>
        </r>
      </text>
    </comment>
  </commentList>
</comments>
</file>

<file path=xl/comments2.xml><?xml version="1.0" encoding="utf-8"?>
<comments xmlns="http://schemas.openxmlformats.org/spreadsheetml/2006/main">
  <authors>
    <author>goedhartr</author>
    <author>B. Keizer</author>
    <author>Bé Keizer</author>
  </authors>
  <commentList>
    <comment ref="B15" authorId="0" shapeId="0">
      <text>
        <r>
          <rPr>
            <sz val="8"/>
            <color indexed="81"/>
            <rFont val="Tahoma"/>
            <family val="2"/>
          </rPr>
          <t xml:space="preserve">
Percentage is gebaseerd op de van overheidswege vastgestelde risicovrije reële discontovoet in maatschappelijke kosten - batenanalyses voor investeringsprojecten (2,5%, brief 24 aug. 2011).</t>
        </r>
      </text>
    </comment>
    <comment ref="E43" authorId="1" shapeId="0">
      <text>
        <r>
          <rPr>
            <sz val="9"/>
            <color indexed="81"/>
            <rFont val="Tahoma"/>
            <family val="2"/>
          </rPr>
          <t xml:space="preserve">
Bedragen van cao vo 2016.</t>
        </r>
      </text>
    </comment>
    <comment ref="B45" authorId="2" shapeId="0">
      <text>
        <r>
          <rPr>
            <sz val="9"/>
            <color indexed="81"/>
            <rFont val="Tahoma"/>
            <family val="2"/>
          </rPr>
          <t xml:space="preserve">
Deze bedragen worden gehanteerd voor de berekening van de jubilea uitkeringen. Bij een 25- resp. 40-jarig jubileum is de veronderstelling gewettigd dat de betrokkene op het maximum van zijn schaal zit.
</t>
        </r>
      </text>
    </comment>
    <comment ref="E45" authorId="2" shapeId="0">
      <text>
        <r>
          <rPr>
            <sz val="9"/>
            <color indexed="81"/>
            <rFont val="Tahoma"/>
            <family val="2"/>
          </rPr>
          <t xml:space="preserve">
Deze bedragen worden gehanteerd voor de berekening van de jubilea uitkeringen. Bij een 25- resp. 40-jarig jubileum is de veronderstelling gewettigd dat de betrokkene op het maximum van zijn schaal zit.
</t>
        </r>
      </text>
    </comment>
  </commentList>
</comments>
</file>

<file path=xl/sharedStrings.xml><?xml version="1.0" encoding="utf-8"?>
<sst xmlns="http://schemas.openxmlformats.org/spreadsheetml/2006/main" count="239" uniqueCount="168">
  <si>
    <t>blijfkans</t>
  </si>
  <si>
    <t>jaar</t>
  </si>
  <si>
    <t>marktrente</t>
  </si>
  <si>
    <t>PO</t>
  </si>
  <si>
    <t>Contante waarde</t>
  </si>
  <si>
    <t>Onderwijssector (PO/VO)</t>
  </si>
  <si>
    <t>jaren</t>
  </si>
  <si>
    <t>dienstv.</t>
  </si>
  <si>
    <t>voorziening</t>
  </si>
  <si>
    <t>40 jarig jubileum</t>
  </si>
  <si>
    <t>25 jarig jubileum</t>
  </si>
  <si>
    <t>opbouw</t>
  </si>
  <si>
    <t>schaal</t>
  </si>
  <si>
    <t>aanv.</t>
  </si>
  <si>
    <t>35 t/m 39 jaar</t>
  </si>
  <si>
    <t>25 t/m 34 jaar</t>
  </si>
  <si>
    <t>15 t/m 24 jaar</t>
  </si>
  <si>
    <t>6 t/m 14 jaar</t>
  </si>
  <si>
    <t xml:space="preserve"> t/m 5 jaar</t>
  </si>
  <si>
    <t>40 jarig</t>
  </si>
  <si>
    <t>25 jarig</t>
  </si>
  <si>
    <t>BEREKENING VOORZIENING JUBILEA</t>
  </si>
  <si>
    <t>Salaristabel</t>
  </si>
  <si>
    <t>AA</t>
  </si>
  <si>
    <t>AB</t>
  </si>
  <si>
    <t>AC</t>
  </si>
  <si>
    <t>AD</t>
  </si>
  <si>
    <t>AE</t>
  </si>
  <si>
    <t>DA</t>
  </si>
  <si>
    <t>DB</t>
  </si>
  <si>
    <t>DBuit</t>
  </si>
  <si>
    <t>DC</t>
  </si>
  <si>
    <t>DCuit</t>
  </si>
  <si>
    <t>DD</t>
  </si>
  <si>
    <t>DE</t>
  </si>
  <si>
    <t>ID1</t>
  </si>
  <si>
    <t>ID2</t>
  </si>
  <si>
    <t>ID3</t>
  </si>
  <si>
    <t>LA</t>
  </si>
  <si>
    <t>LB</t>
  </si>
  <si>
    <t>LC</t>
  </si>
  <si>
    <t>LD</t>
  </si>
  <si>
    <t>LE</t>
  </si>
  <si>
    <t>meerh bas DA11</t>
  </si>
  <si>
    <t>meerh sbo DB10</t>
  </si>
  <si>
    <t>meerh sbo DB11</t>
  </si>
  <si>
    <t>meerh sbo DC13</t>
  </si>
  <si>
    <t>meerh sbo DCuit15</t>
  </si>
  <si>
    <t>berekeningsjaar</t>
  </si>
  <si>
    <t>Naam</t>
  </si>
  <si>
    <t>CW op basis van aantal jaar</t>
  </si>
  <si>
    <t xml:space="preserve">contante waarde </t>
  </si>
  <si>
    <t>Gemiddelde voorziening per FTE</t>
  </si>
  <si>
    <t>bruto sal.</t>
  </si>
  <si>
    <t>(max)</t>
  </si>
  <si>
    <t>WTF/</t>
  </si>
  <si>
    <t>FTE</t>
  </si>
  <si>
    <t>geboorte</t>
  </si>
  <si>
    <t>cw</t>
  </si>
  <si>
    <t>Aantal WTF/ FTE</t>
  </si>
  <si>
    <t>Berekende hoogte voorziening</t>
  </si>
  <si>
    <t>VO</t>
  </si>
  <si>
    <t>De witte velden kunnen daardoor worden gewijzigd, en bevatten de op te geven variabelen voor de berekeningen.</t>
  </si>
  <si>
    <t>Ook de gele velden kunnen worden gewijzigd, maar dan wordt wel de formule die in die cel zit, overschreven.</t>
  </si>
  <si>
    <t>In het TAB-blad bevatten de gele velden data en die kunnen zo nodig gewijzigd worden.</t>
  </si>
  <si>
    <t>Algemeen</t>
  </si>
  <si>
    <t xml:space="preserve">De voorziening voor de spaarregeling is eenvoudig te kwantificeren door de specifieke afspraken die met de betreffende </t>
  </si>
  <si>
    <t>Deze afspraken zijn meestal dusdanig specifiek dat dit de eenvoudigste werkwijze lijkt.</t>
  </si>
  <si>
    <t>Werkbladen</t>
  </si>
  <si>
    <t>1.</t>
  </si>
  <si>
    <t>Werkblad BAPO</t>
  </si>
  <si>
    <t>In dit werkblad vindt de contante waarde berekening plaats van de BAPO-verplichtingen per 31 december 2009.</t>
  </si>
  <si>
    <t>Omgerekend</t>
  </si>
  <si>
    <t>Daarbij zijn de gehanteerde uitgangspunten weergegeven.</t>
  </si>
  <si>
    <t>formatietoekenning</t>
  </si>
  <si>
    <t>Daarbij nog een tweetal opmerkingen:</t>
  </si>
  <si>
    <t>schoolprofiel</t>
  </si>
  <si>
    <t>Frictie</t>
  </si>
  <si>
    <t>OUD</t>
  </si>
  <si>
    <t>Herbezetting adv</t>
  </si>
  <si>
    <t>bapo/senioren</t>
  </si>
  <si>
    <t>Totaal</t>
  </si>
  <si>
    <t>2.</t>
  </si>
  <si>
    <t>3.</t>
  </si>
  <si>
    <t>Werkblad Tabellen</t>
  </si>
  <si>
    <t>Voor nadere info dient men zich te wenden tot de eigen bestuurs- en/of managementorganisatie.</t>
  </si>
  <si>
    <t xml:space="preserve">a. Voor het VO gold indertijd een opslag per fte van 1,7% voor de BAPO. Na de vernieuwing van de systematiek van de </t>
  </si>
  <si>
    <t xml:space="preserve">    Dit percentage houdt rekening met de toename van het bedrag door de rentetoerekening die erover plaatsvindt </t>
  </si>
  <si>
    <t xml:space="preserve">    bekostiging per 1 januari 2006 waarin alle opslagen zijn verwerkt in de ratio's, geeft de omrekening het volgende beeld te zien: </t>
  </si>
  <si>
    <t xml:space="preserve">b. De opbouw van de voorziening vindt vanaf 47 jaar geleidelijk plaats. Gekozen is voor de oploop 10% voor 47 jaar </t>
  </si>
  <si>
    <t xml:space="preserve">    naar 90% voor 51 jaar. Eventuele bijstelling kan in het werkblad tabellen.</t>
  </si>
  <si>
    <t xml:space="preserve">De vaststelling van de hoogte van de personele lumpsum vindt voor het PO plaats door middel van de 5/12e en 7/12e toerekening </t>
  </si>
  <si>
    <t>van de beide betrokken schooljaar.</t>
  </si>
  <si>
    <t>Per leeftijdsjaar dient vervolgens het aantal fte per functiecategorie te worden opgegeven voor de leeftijdsjaren 47 t/m 64 jaar.</t>
  </si>
  <si>
    <t>Dat geeft de totale WTF per functiecategorie.</t>
  </si>
  <si>
    <t xml:space="preserve">Het verwachte gemiddelde bapo-gebruik, de blijfkans en de verwachte duur van de regeling zijn variabelen die in het werkblad </t>
  </si>
  <si>
    <t xml:space="preserve">tabellen van een waarde zijn voorzien. Die kunt u in dat blad overschrijven maar ook in dit werkblad. </t>
  </si>
  <si>
    <t xml:space="preserve">verwachte gemiddelde bapo-gebruik bij toename van de leeftijd ook toeneemt, ligt overschrijving bij die betreffende </t>
  </si>
  <si>
    <t>leeftijdsjaren voor de hand.</t>
  </si>
  <si>
    <t>Het ligt in de rede de blijfkans op grond van ervaringsgegevens aan te passen.</t>
  </si>
  <si>
    <t xml:space="preserve">Vooralsnog dient de verwachte duur van de regeling op 100% gesteld te worden in afwachting van nadere </t>
  </si>
  <si>
    <t>berichten van toekomstige CAO-onderhandelingen.</t>
  </si>
  <si>
    <t>van toepassing is (18 jaar).</t>
  </si>
  <si>
    <t>De hoogte van de voorziening wordt op 0 gesteld als de berekening van de BAPO-baten hoger is dan de BAPO-verplichtingen.</t>
  </si>
  <si>
    <t xml:space="preserve">In dit werkblad geeft de opgave van alle werknemers met geboortejaar, jaar van indiensttreding, werktijdfactor en schaal </t>
  </si>
  <si>
    <t>De getallen in de gele velden kunnen worden aangepast.</t>
  </si>
  <si>
    <t>Werkblad Toelichting</t>
  </si>
  <si>
    <t>Dit werkblad spreekt hopelijk voor zich.</t>
  </si>
  <si>
    <t>Werkblad Jubilea</t>
  </si>
  <si>
    <t>de omvang van de voorziening geringer kan zijn. Daarom adviseren we om uit te gaan van die 2,0%.</t>
  </si>
  <si>
    <t>De BAPO-opslag is in de nieuwe systematiek dus rond de 1,5%</t>
  </si>
  <si>
    <t>Het opslagpercentage wordt op basis van de keuze vastgesteld in cel M16.</t>
  </si>
  <si>
    <t>Voor het VO kan cel O14 eenvoudig overschreven worden met de juiste opgave.</t>
  </si>
  <si>
    <t xml:space="preserve">In regel 60 is de gelijkmatige opbouw van de voorziening verwerkt voor degenen die nog geen 52 jaar zijn. </t>
  </si>
  <si>
    <t xml:space="preserve">In cel W11 wordt de BAPO-verplichting berekend, terwijl in cel W13 de BAPO-baten worden berekend over de periode die </t>
  </si>
  <si>
    <t>max PO</t>
  </si>
  <si>
    <t>max VO</t>
  </si>
  <si>
    <t xml:space="preserve">werknemers gemaakt zijn nader in te vullen. </t>
  </si>
  <si>
    <t xml:space="preserve">Het advies is de waarden in het tabellenblad zo nodig aan te passen, maar als bijv. ervaringsgegevens uitwijzen dat het </t>
  </si>
  <si>
    <t>Houdt u er wel rekening mee, ook met het oog op de liquiditeit, dat de BAPO-verplichtingen van jaar tot jaar fors kunnen verschillen.</t>
  </si>
  <si>
    <t>40&gt;</t>
  </si>
  <si>
    <t xml:space="preserve">c. De rekenrente is gesteld op </t>
  </si>
  <si>
    <t xml:space="preserve"> In het tabblad kan dit percentage worden bijgesteld.</t>
  </si>
  <si>
    <t>ja</t>
  </si>
  <si>
    <t>Verplichtingen</t>
  </si>
  <si>
    <r>
      <t>(1 + r)</t>
    </r>
    <r>
      <rPr>
        <i/>
        <vertAlign val="superscript"/>
        <sz val="8"/>
        <rFont val="Arial"/>
        <family val="2"/>
      </rPr>
      <t>t</t>
    </r>
  </si>
  <si>
    <t>Opgebouwde jaren jubilea</t>
  </si>
  <si>
    <t xml:space="preserve">Op basis van de nu vastgestelde regeling heeft VOS/ABB een instrument ontwikkeld waarmee de omvang van de personele </t>
  </si>
  <si>
    <t>Kamerbrief inzake lange termijn discontovoet - MinFin.nl</t>
  </si>
  <si>
    <t xml:space="preserve">Voor de berekening van de omvang van de voorziening mag echter wel worden uitgegaan van 2,0% en dat draagt er toe bij dat </t>
  </si>
  <si>
    <t>Er is de keuzemogelijkheid in cel O9 voor de sector PO of VO.</t>
  </si>
  <si>
    <t>Nog in dienst</t>
  </si>
  <si>
    <t>in dat jaar</t>
  </si>
  <si>
    <t>Wordt 'nee' ingevoerd dan wordt de bijdrage voor de voorziening jubileum op 0 gesteld.</t>
  </si>
  <si>
    <t>versie:</t>
  </si>
  <si>
    <t xml:space="preserve">voorziening voor de jubilea en de voorziening voor de spaarregeling. Van deze twee is die voor de jubilea qua omvang het </t>
  </si>
  <si>
    <t>Toelichting:</t>
  </si>
  <si>
    <t xml:space="preserve">voorzieningen betrekkelijk eenvoudig kan worden gekwantificeerd. Dat betreft de voorziening voor jubilea. </t>
  </si>
  <si>
    <t>www.vosabb.nl</t>
  </si>
  <si>
    <r>
      <t xml:space="preserve">De werkbladen zijn beveiligd met het wachtwoord: </t>
    </r>
    <r>
      <rPr>
        <b/>
        <sz val="10"/>
        <rFont val="Arial"/>
        <family val="2"/>
      </rPr>
      <t>vosabb</t>
    </r>
  </si>
  <si>
    <t>voorz.</t>
  </si>
  <si>
    <t>LIO</t>
  </si>
  <si>
    <t>meerh bas DA</t>
  </si>
  <si>
    <t>meerh bas DB</t>
  </si>
  <si>
    <t>meerh bas DBuit</t>
  </si>
  <si>
    <t>P. Pietersen</t>
  </si>
  <si>
    <t>J. Janssen</t>
  </si>
  <si>
    <t>meest substantieel. Die voor de spaarregeling is nogal afhankelijk van de afspraken daarover.</t>
  </si>
  <si>
    <t>Daarbij is de keuze PO of VO mogelijk. Dit is van belang voor de bepaling van de maxima van de schalen PO resp. VO die</t>
  </si>
  <si>
    <t xml:space="preserve">van toepassing zijn. </t>
  </si>
  <si>
    <t>G.Gerritsen</t>
  </si>
  <si>
    <t>H.Hansen</t>
  </si>
  <si>
    <t xml:space="preserve">Dat betreft voor het onderwijs het feit dat niet langer de BAPO-voorziening nodig is, maar nog steeds wel de </t>
  </si>
  <si>
    <t>De voorschriften omtrent de Jaarrekening (RJ 660) hebben gevolgen gehad voor de personele voorzieningen.</t>
  </si>
  <si>
    <t>meteen een opgave van de benodigde omvang van de voorziening, plus het gemiddelde bedrag per fte dat daarmee overeenkomt.</t>
  </si>
  <si>
    <t xml:space="preserve">De mogelijkheid dat iemand in het berekende jaar van jubileum dan niet meer in dienst is, bijv. vanwege vervroegd uittreden, is nu in </t>
  </si>
  <si>
    <t>een tweetal nieuwe kolommen met de keuze 'ja' of 'nee' duidelijk te maken.</t>
  </si>
  <si>
    <t>Met kopieren en plakken kunnen de benodigde cellen met personeelsgegevens meestal eenvoudig gevuld worden.</t>
  </si>
  <si>
    <t>nvt</t>
  </si>
  <si>
    <t>wordt opgebouwd.</t>
  </si>
  <si>
    <t>Helpdesk VOS/ABB: helpdesk@vosabb.nl of telefonisch: 0348-405250 van 08.30 tot 12.30 uur</t>
  </si>
  <si>
    <t>(stand per 31 december 2016)</t>
  </si>
  <si>
    <t>Dit werkblad bevat relevante tabellen, conform de gegevens zoals die per 1 juni 2016 gelden.</t>
  </si>
  <si>
    <t>(situatie per 31/12/2016)</t>
  </si>
  <si>
    <t>De maxima van de salaristabellen zijn conform de tabellen die per 1 januari 2016 materieel van kracht zijn.</t>
  </si>
  <si>
    <t xml:space="preserve">Omdat de AOW-leeftijd naar 67 jaar gaat in 2021 is dat aantal jaren aangehouden waarvoor de voorziening in principe </t>
  </si>
  <si>
    <t>Inclusief de maxima van de salarisschalen PO resp. VO zoals die per 1 sept. 2015 resp. 1 januari 2016 materieel van toepassing zijn.</t>
  </si>
  <si>
    <t>30-10-2016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</si>
</sst>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€&quot;\ * #,##0_);_(&quot;€&quot;\ * \(#,##0\);_(&quot;€&quot;\ * &quot;-&quot;_);_(@_)"/>
    <numFmt numFmtId="165" formatCode="_-&quot;€&quot;\ * #,##0_-;_-&quot;€&quot;\ * #,##0\-;_-&quot;€&quot;\ * &quot;-&quot;_-;_-@_-"/>
    <numFmt numFmtId="166" formatCode="_-&quot;€&quot;\ * #,##0.00_-;_-&quot;€&quot;\ * #,##0.00\-;_-&quot;€&quot;\ * &quot;-&quot;??_-;_-@_-"/>
    <numFmt numFmtId="167" formatCode="_-* #,##0.00_-;_-* #,##0.00\-;_-* &quot;-&quot;??_-;_-@_-"/>
    <numFmt numFmtId="168" formatCode="0.0%"/>
    <numFmt numFmtId="169" formatCode="_-&quot;€&quot;\ * #,##0_-;_-&quot;€&quot;\ * #,##0\-;_-&quot;€&quot;\ * &quot;-&quot;??_-;_-@_-"/>
    <numFmt numFmtId="170" formatCode="0.0000"/>
  </numFmts>
  <fonts count="5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b/>
      <i/>
      <sz val="8"/>
      <color indexed="22"/>
      <name val="Arial"/>
      <family val="2"/>
    </font>
    <font>
      <i/>
      <sz val="8"/>
      <color indexed="2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Calibri"/>
      <family val="2"/>
    </font>
    <font>
      <sz val="8"/>
      <color indexed="8"/>
      <name val="Calibri"/>
      <family val="2"/>
      <scheme val="minor"/>
    </font>
    <font>
      <sz val="8"/>
      <color indexed="8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</borders>
  <cellStyleXfs count="22">
    <xf numFmtId="0" fontId="0" fillId="0" borderId="0"/>
    <xf numFmtId="0" fontId="34" fillId="5" borderId="1" applyNumberFormat="0" applyAlignment="0" applyProtection="0"/>
    <xf numFmtId="0" fontId="36" fillId="6" borderId="2" applyNumberFormat="0" applyAlignment="0" applyProtection="0"/>
    <xf numFmtId="16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29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2" fillId="4" borderId="1" applyNumberFormat="0" applyAlignment="0" applyProtection="0"/>
    <xf numFmtId="167" fontId="1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1" fillId="8" borderId="7" applyNumberFormat="0" applyFont="0" applyAlignment="0" applyProtection="0"/>
    <xf numFmtId="0" fontId="30" fillId="2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3" fillId="5" borderId="8" applyNumberFormat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96">
    <xf numFmtId="0" fontId="0" fillId="0" borderId="0" xfId="0"/>
    <xf numFmtId="0" fontId="9" fillId="9" borderId="0" xfId="0" applyFont="1" applyFill="1" applyBorder="1" applyProtection="1"/>
    <xf numFmtId="0" fontId="9" fillId="9" borderId="0" xfId="0" applyFont="1" applyFill="1" applyBorder="1" applyAlignment="1" applyProtection="1">
      <alignment horizontal="center"/>
    </xf>
    <xf numFmtId="0" fontId="10" fillId="9" borderId="0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horizontal="left"/>
    </xf>
    <xf numFmtId="0" fontId="17" fillId="0" borderId="0" xfId="0" applyFont="1" applyFill="1" applyAlignment="1" applyProtection="1">
      <alignment horizontal="left"/>
    </xf>
    <xf numFmtId="168" fontId="15" fillId="10" borderId="0" xfId="0" applyNumberFormat="1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</xf>
    <xf numFmtId="0" fontId="16" fillId="0" borderId="0" xfId="0" quotePrefix="1" applyFont="1" applyFill="1" applyAlignment="1" applyProtection="1">
      <alignment horizontal="left"/>
    </xf>
    <xf numFmtId="2" fontId="15" fillId="0" borderId="0" xfId="0" applyNumberFormat="1" applyFont="1" applyFill="1" applyAlignment="1" applyProtection="1">
      <alignment horizontal="left"/>
    </xf>
    <xf numFmtId="169" fontId="15" fillId="0" borderId="0" xfId="0" applyNumberFormat="1" applyFont="1" applyFill="1" applyAlignment="1" applyProtection="1">
      <alignment horizontal="left"/>
    </xf>
    <xf numFmtId="166" fontId="15" fillId="0" borderId="0" xfId="0" applyNumberFormat="1" applyFont="1" applyFill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3" fontId="15" fillId="0" borderId="0" xfId="0" applyNumberFormat="1" applyFont="1" applyFill="1" applyBorder="1" applyAlignment="1" applyProtection="1">
      <alignment horizontal="left"/>
    </xf>
    <xf numFmtId="14" fontId="17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horizontal="left"/>
    </xf>
    <xf numFmtId="3" fontId="15" fillId="1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0" fontId="16" fillId="0" borderId="0" xfId="8" applyNumberFormat="1" applyFont="1" applyFill="1" applyBorder="1" applyAlignment="1" applyProtection="1">
      <alignment horizontal="left"/>
    </xf>
    <xf numFmtId="9" fontId="15" fillId="10" borderId="0" xfId="0" applyNumberFormat="1" applyFont="1" applyFill="1" applyBorder="1" applyAlignment="1" applyProtection="1">
      <alignment horizontal="left"/>
      <protection locked="0"/>
    </xf>
    <xf numFmtId="17" fontId="15" fillId="0" borderId="0" xfId="0" quotePrefix="1" applyNumberFormat="1" applyFont="1" applyFill="1" applyBorder="1" applyAlignment="1" applyProtection="1">
      <alignment horizontal="left"/>
    </xf>
    <xf numFmtId="0" fontId="16" fillId="0" borderId="0" xfId="8" quotePrefix="1" applyNumberFormat="1" applyFont="1" applyFill="1" applyBorder="1" applyAlignment="1" applyProtection="1">
      <alignment horizontal="left"/>
    </xf>
    <xf numFmtId="0" fontId="15" fillId="0" borderId="0" xfId="0" quotePrefix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/>
    </xf>
    <xf numFmtId="0" fontId="20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21" fillId="0" borderId="0" xfId="0" applyFont="1" applyFill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left"/>
    </xf>
    <xf numFmtId="9" fontId="15" fillId="0" borderId="0" xfId="16" applyFont="1" applyFill="1" applyAlignment="1" applyProtection="1">
      <alignment horizontal="left"/>
    </xf>
    <xf numFmtId="0" fontId="0" fillId="11" borderId="0" xfId="0" applyFill="1"/>
    <xf numFmtId="0" fontId="0" fillId="11" borderId="0" xfId="0" applyFill="1" applyAlignment="1">
      <alignment horizontal="center"/>
    </xf>
    <xf numFmtId="0" fontId="4" fillId="11" borderId="0" xfId="0" applyFont="1" applyFill="1"/>
    <xf numFmtId="0" fontId="0" fillId="9" borderId="10" xfId="0" applyFill="1" applyBorder="1"/>
    <xf numFmtId="0" fontId="0" fillId="9" borderId="11" xfId="0" applyFill="1" applyBorder="1" applyAlignment="1">
      <alignment horizontal="center"/>
    </xf>
    <xf numFmtId="0" fontId="0" fillId="9" borderId="11" xfId="0" applyFill="1" applyBorder="1"/>
    <xf numFmtId="0" fontId="0" fillId="9" borderId="12" xfId="0" applyFill="1" applyBorder="1"/>
    <xf numFmtId="0" fontId="0" fillId="9" borderId="13" xfId="0" applyFill="1" applyBorder="1"/>
    <xf numFmtId="0" fontId="0" fillId="9" borderId="0" xfId="0" applyFill="1" applyBorder="1" applyAlignment="1">
      <alignment horizontal="center"/>
    </xf>
    <xf numFmtId="0" fontId="0" fillId="9" borderId="0" xfId="0" applyFill="1" applyBorder="1"/>
    <xf numFmtId="0" fontId="0" fillId="9" borderId="14" xfId="0" applyFill="1" applyBorder="1"/>
    <xf numFmtId="0" fontId="23" fillId="9" borderId="0" xfId="0" applyFont="1" applyFill="1" applyBorder="1"/>
    <xf numFmtId="0" fontId="12" fillId="9" borderId="0" xfId="0" applyFont="1" applyFill="1" applyBorder="1"/>
    <xf numFmtId="0" fontId="4" fillId="9" borderId="13" xfId="0" applyFont="1" applyFill="1" applyBorder="1"/>
    <xf numFmtId="0" fontId="4" fillId="9" borderId="0" xfId="0" applyFont="1" applyFill="1" applyBorder="1" applyAlignment="1">
      <alignment horizontal="center"/>
    </xf>
    <xf numFmtId="0" fontId="4" fillId="9" borderId="0" xfId="0" applyFont="1" applyFill="1" applyBorder="1"/>
    <xf numFmtId="0" fontId="4" fillId="9" borderId="0" xfId="0" applyFont="1" applyFill="1" applyBorder="1" applyAlignment="1">
      <alignment horizontal="right"/>
    </xf>
    <xf numFmtId="0" fontId="22" fillId="9" borderId="0" xfId="0" applyFont="1" applyFill="1" applyBorder="1" applyAlignment="1">
      <alignment horizontal="center"/>
    </xf>
    <xf numFmtId="0" fontId="5" fillId="9" borderId="14" xfId="0" applyFont="1" applyFill="1" applyBorder="1"/>
    <xf numFmtId="0" fontId="4" fillId="9" borderId="14" xfId="0" applyFont="1" applyFill="1" applyBorder="1"/>
    <xf numFmtId="0" fontId="0" fillId="12" borderId="15" xfId="0" applyFill="1" applyBorder="1"/>
    <xf numFmtId="0" fontId="0" fillId="12" borderId="16" xfId="0" applyFill="1" applyBorder="1" applyAlignment="1">
      <alignment horizontal="center"/>
    </xf>
    <xf numFmtId="0" fontId="0" fillId="12" borderId="16" xfId="0" applyFill="1" applyBorder="1"/>
    <xf numFmtId="0" fontId="0" fillId="12" borderId="17" xfId="0" applyFill="1" applyBorder="1"/>
    <xf numFmtId="0" fontId="24" fillId="12" borderId="16" xfId="0" applyFont="1" applyFill="1" applyBorder="1" applyAlignment="1">
      <alignment horizontal="right"/>
    </xf>
    <xf numFmtId="0" fontId="4" fillId="13" borderId="0" xfId="0" applyFont="1" applyFill="1" applyBorder="1" applyAlignment="1">
      <alignment horizontal="center"/>
    </xf>
    <xf numFmtId="0" fontId="4" fillId="13" borderId="0" xfId="0" applyFont="1" applyFill="1" applyBorder="1"/>
    <xf numFmtId="0" fontId="4" fillId="13" borderId="0" xfId="0" applyFont="1" applyFill="1"/>
    <xf numFmtId="0" fontId="0" fillId="13" borderId="0" xfId="0" applyFill="1" applyBorder="1" applyAlignment="1">
      <alignment horizontal="center"/>
    </xf>
    <xf numFmtId="0" fontId="0" fillId="13" borderId="0" xfId="0" applyFill="1" applyBorder="1"/>
    <xf numFmtId="0" fontId="2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left"/>
    </xf>
    <xf numFmtId="0" fontId="13" fillId="13" borderId="0" xfId="0" applyFont="1" applyFill="1" applyBorder="1"/>
    <xf numFmtId="10" fontId="0" fillId="13" borderId="0" xfId="0" applyNumberFormat="1" applyFill="1" applyBorder="1" applyAlignment="1">
      <alignment horizontal="left"/>
    </xf>
    <xf numFmtId="10" fontId="13" fillId="13" borderId="0" xfId="0" applyNumberFormat="1" applyFont="1" applyFill="1" applyBorder="1"/>
    <xf numFmtId="10" fontId="0" fillId="13" borderId="0" xfId="0" applyNumberFormat="1" applyFill="1" applyBorder="1"/>
    <xf numFmtId="0" fontId="14" fillId="13" borderId="0" xfId="6" applyFill="1" applyBorder="1" applyAlignment="1" applyProtection="1">
      <alignment horizontal="left"/>
    </xf>
    <xf numFmtId="0" fontId="4" fillId="13" borderId="0" xfId="0" quotePrefix="1" applyFont="1" applyFill="1" applyBorder="1"/>
    <xf numFmtId="0" fontId="15" fillId="0" borderId="0" xfId="0" applyFont="1" applyFill="1" applyAlignment="1" applyProtection="1">
      <alignment horizontal="center"/>
    </xf>
    <xf numFmtId="49" fontId="15" fillId="0" borderId="0" xfId="0" applyNumberFormat="1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" fillId="14" borderId="0" xfId="0" applyFont="1" applyFill="1" applyBorder="1" applyProtection="1"/>
    <xf numFmtId="0" fontId="1" fillId="14" borderId="0" xfId="0" applyFont="1" applyFill="1" applyBorder="1" applyAlignment="1" applyProtection="1">
      <alignment horizontal="center"/>
    </xf>
    <xf numFmtId="4" fontId="40" fillId="14" borderId="0" xfId="0" applyNumberFormat="1" applyFont="1" applyFill="1" applyBorder="1" applyAlignment="1" applyProtection="1">
      <alignment horizontal="center"/>
    </xf>
    <xf numFmtId="0" fontId="41" fillId="14" borderId="0" xfId="0" applyFont="1" applyFill="1" applyBorder="1" applyAlignment="1" applyProtection="1">
      <alignment horizontal="center"/>
    </xf>
    <xf numFmtId="4" fontId="8" fillId="14" borderId="0" xfId="0" applyNumberFormat="1" applyFont="1" applyFill="1" applyBorder="1" applyAlignment="1" applyProtection="1">
      <alignment horizontal="center"/>
    </xf>
    <xf numFmtId="0" fontId="41" fillId="14" borderId="0" xfId="0" applyFont="1" applyFill="1" applyBorder="1" applyProtection="1"/>
    <xf numFmtId="0" fontId="9" fillId="14" borderId="0" xfId="0" applyFont="1" applyFill="1" applyBorder="1" applyProtection="1"/>
    <xf numFmtId="0" fontId="43" fillId="14" borderId="0" xfId="0" applyFont="1" applyFill="1" applyBorder="1" applyProtection="1"/>
    <xf numFmtId="0" fontId="45" fillId="14" borderId="0" xfId="0" applyFont="1" applyFill="1" applyBorder="1" applyProtection="1"/>
    <xf numFmtId="49" fontId="46" fillId="14" borderId="0" xfId="0" applyNumberFormat="1" applyFont="1" applyFill="1" applyBorder="1" applyAlignment="1" applyProtection="1">
      <alignment horizontal="left"/>
    </xf>
    <xf numFmtId="0" fontId="47" fillId="14" borderId="0" xfId="0" applyFont="1" applyFill="1" applyBorder="1" applyProtection="1"/>
    <xf numFmtId="49" fontId="46" fillId="14" borderId="0" xfId="0" applyNumberFormat="1" applyFont="1" applyFill="1" applyBorder="1" applyAlignment="1" applyProtection="1">
      <alignment horizontal="right"/>
    </xf>
    <xf numFmtId="0" fontId="8" fillId="14" borderId="0" xfId="0" applyFont="1" applyFill="1" applyBorder="1" applyAlignment="1" applyProtection="1">
      <alignment horizontal="center"/>
    </xf>
    <xf numFmtId="49" fontId="46" fillId="14" borderId="0" xfId="0" applyNumberFormat="1" applyFont="1" applyFill="1" applyBorder="1" applyAlignment="1" applyProtection="1">
      <alignment horizontal="center"/>
    </xf>
    <xf numFmtId="0" fontId="8" fillId="14" borderId="0" xfId="0" applyFont="1" applyFill="1" applyBorder="1" applyProtection="1"/>
    <xf numFmtId="0" fontId="48" fillId="14" borderId="0" xfId="0" applyFont="1" applyFill="1" applyBorder="1" applyAlignment="1" applyProtection="1">
      <alignment horizontal="center"/>
    </xf>
    <xf numFmtId="0" fontId="46" fillId="14" borderId="0" xfId="0" applyFont="1" applyFill="1" applyBorder="1" applyAlignment="1" applyProtection="1">
      <alignment horizontal="left"/>
    </xf>
    <xf numFmtId="0" fontId="46" fillId="14" borderId="0" xfId="0" applyFont="1" applyFill="1" applyBorder="1" applyAlignment="1" applyProtection="1">
      <alignment horizontal="center"/>
    </xf>
    <xf numFmtId="0" fontId="46" fillId="14" borderId="0" xfId="0" applyFont="1" applyFill="1" applyBorder="1" applyAlignment="1" applyProtection="1">
      <alignment horizontal="right"/>
    </xf>
    <xf numFmtId="0" fontId="41" fillId="9" borderId="0" xfId="0" applyFont="1" applyFill="1" applyBorder="1" applyProtection="1"/>
    <xf numFmtId="0" fontId="41" fillId="9" borderId="0" xfId="0" applyFont="1" applyFill="1" applyBorder="1" applyAlignment="1" applyProtection="1">
      <alignment horizontal="center"/>
    </xf>
    <xf numFmtId="4" fontId="40" fillId="9" borderId="0" xfId="0" applyNumberFormat="1" applyFont="1" applyFill="1" applyBorder="1" applyAlignment="1" applyProtection="1">
      <alignment horizontal="center"/>
    </xf>
    <xf numFmtId="4" fontId="8" fillId="9" borderId="0" xfId="0" applyNumberFormat="1" applyFont="1" applyFill="1" applyBorder="1" applyAlignment="1" applyProtection="1">
      <alignment horizontal="center"/>
    </xf>
    <xf numFmtId="4" fontId="42" fillId="9" borderId="0" xfId="0" applyNumberFormat="1" applyFont="1" applyFill="1" applyBorder="1" applyAlignment="1" applyProtection="1">
      <alignment horizontal="center"/>
    </xf>
    <xf numFmtId="4" fontId="10" fillId="9" borderId="0" xfId="0" applyNumberFormat="1" applyFont="1" applyFill="1" applyBorder="1" applyAlignment="1" applyProtection="1">
      <alignment horizontal="center"/>
    </xf>
    <xf numFmtId="0" fontId="43" fillId="9" borderId="0" xfId="0" applyFont="1" applyFill="1" applyBorder="1" applyAlignment="1" applyProtection="1">
      <alignment horizontal="left"/>
    </xf>
    <xf numFmtId="0" fontId="43" fillId="9" borderId="0" xfId="0" applyFont="1" applyFill="1" applyBorder="1" applyAlignment="1" applyProtection="1">
      <alignment horizontal="center"/>
    </xf>
    <xf numFmtId="4" fontId="43" fillId="9" borderId="0" xfId="0" applyNumberFormat="1" applyFont="1" applyFill="1" applyBorder="1" applyAlignment="1" applyProtection="1">
      <alignment horizontal="center"/>
    </xf>
    <xf numFmtId="4" fontId="44" fillId="9" borderId="0" xfId="0" applyNumberFormat="1" applyFont="1" applyFill="1" applyBorder="1" applyAlignment="1" applyProtection="1">
      <alignment horizontal="center"/>
    </xf>
    <xf numFmtId="0" fontId="43" fillId="9" borderId="0" xfId="0" applyFont="1" applyFill="1" applyBorder="1" applyProtection="1"/>
    <xf numFmtId="0" fontId="45" fillId="9" borderId="0" xfId="0" applyFont="1" applyFill="1" applyBorder="1" applyProtection="1"/>
    <xf numFmtId="0" fontId="45" fillId="9" borderId="0" xfId="0" applyFont="1" applyFill="1" applyBorder="1" applyAlignment="1" applyProtection="1">
      <alignment horizontal="left"/>
    </xf>
    <xf numFmtId="0" fontId="45" fillId="9" borderId="0" xfId="0" applyFont="1" applyFill="1" applyBorder="1" applyAlignment="1" applyProtection="1">
      <alignment horizontal="center"/>
    </xf>
    <xf numFmtId="0" fontId="47" fillId="9" borderId="0" xfId="0" applyFont="1" applyFill="1" applyBorder="1" applyProtection="1"/>
    <xf numFmtId="0" fontId="47" fillId="9" borderId="0" xfId="0" applyFont="1" applyFill="1" applyBorder="1" applyAlignment="1" applyProtection="1">
      <alignment horizontal="center"/>
    </xf>
    <xf numFmtId="0" fontId="41" fillId="9" borderId="10" xfId="0" applyFont="1" applyFill="1" applyBorder="1" applyProtection="1"/>
    <xf numFmtId="0" fontId="41" fillId="9" borderId="11" xfId="0" applyFont="1" applyFill="1" applyBorder="1" applyProtection="1"/>
    <xf numFmtId="0" fontId="41" fillId="9" borderId="11" xfId="0" applyFont="1" applyFill="1" applyBorder="1" applyAlignment="1" applyProtection="1">
      <alignment horizontal="center"/>
    </xf>
    <xf numFmtId="4" fontId="40" fillId="9" borderId="11" xfId="0" applyNumberFormat="1" applyFont="1" applyFill="1" applyBorder="1" applyAlignment="1" applyProtection="1">
      <alignment horizontal="center"/>
    </xf>
    <xf numFmtId="4" fontId="8" fillId="9" borderId="11" xfId="0" applyNumberFormat="1" applyFont="1" applyFill="1" applyBorder="1" applyAlignment="1" applyProtection="1">
      <alignment horizontal="center"/>
    </xf>
    <xf numFmtId="0" fontId="41" fillId="9" borderId="12" xfId="0" applyFont="1" applyFill="1" applyBorder="1" applyProtection="1"/>
    <xf numFmtId="0" fontId="41" fillId="9" borderId="13" xfId="0" applyFont="1" applyFill="1" applyBorder="1" applyProtection="1"/>
    <xf numFmtId="0" fontId="41" fillId="9" borderId="14" xfId="0" applyFont="1" applyFill="1" applyBorder="1" applyProtection="1"/>
    <xf numFmtId="0" fontId="9" fillId="9" borderId="13" xfId="0" applyFont="1" applyFill="1" applyBorder="1" applyProtection="1"/>
    <xf numFmtId="0" fontId="9" fillId="9" borderId="14" xfId="0" applyFont="1" applyFill="1" applyBorder="1" applyProtection="1"/>
    <xf numFmtId="0" fontId="43" fillId="9" borderId="13" xfId="0" applyFont="1" applyFill="1" applyBorder="1" applyProtection="1"/>
    <xf numFmtId="0" fontId="43" fillId="9" borderId="14" xfId="0" applyFont="1" applyFill="1" applyBorder="1" applyProtection="1"/>
    <xf numFmtId="0" fontId="45" fillId="9" borderId="13" xfId="0" applyFont="1" applyFill="1" applyBorder="1" applyProtection="1"/>
    <xf numFmtId="0" fontId="47" fillId="9" borderId="13" xfId="0" applyFont="1" applyFill="1" applyBorder="1" applyProtection="1"/>
    <xf numFmtId="0" fontId="8" fillId="9" borderId="13" xfId="0" applyFont="1" applyFill="1" applyBorder="1" applyProtection="1"/>
    <xf numFmtId="0" fontId="8" fillId="9" borderId="14" xfId="0" applyFont="1" applyFill="1" applyBorder="1" applyProtection="1"/>
    <xf numFmtId="0" fontId="48" fillId="9" borderId="13" xfId="0" applyFont="1" applyFill="1" applyBorder="1" applyAlignment="1" applyProtection="1">
      <alignment horizontal="center"/>
    </xf>
    <xf numFmtId="0" fontId="48" fillId="9" borderId="14" xfId="0" applyFont="1" applyFill="1" applyBorder="1" applyAlignment="1" applyProtection="1">
      <alignment horizontal="center"/>
    </xf>
    <xf numFmtId="0" fontId="8" fillId="9" borderId="13" xfId="0" applyFont="1" applyFill="1" applyBorder="1" applyAlignment="1" applyProtection="1">
      <alignment horizontal="center"/>
    </xf>
    <xf numFmtId="0" fontId="8" fillId="9" borderId="14" xfId="0" applyFont="1" applyFill="1" applyBorder="1" applyAlignment="1" applyProtection="1">
      <alignment horizontal="center"/>
    </xf>
    <xf numFmtId="0" fontId="41" fillId="12" borderId="15" xfId="0" applyFont="1" applyFill="1" applyBorder="1" applyProtection="1"/>
    <xf numFmtId="0" fontId="41" fillId="12" borderId="16" xfId="0" applyFont="1" applyFill="1" applyBorder="1" applyProtection="1"/>
    <xf numFmtId="0" fontId="41" fillId="12" borderId="16" xfId="0" applyFont="1" applyFill="1" applyBorder="1" applyAlignment="1" applyProtection="1">
      <alignment horizontal="center"/>
    </xf>
    <xf numFmtId="4" fontId="40" fillId="12" borderId="16" xfId="0" applyNumberFormat="1" applyFont="1" applyFill="1" applyBorder="1" applyAlignment="1" applyProtection="1">
      <alignment horizontal="center"/>
    </xf>
    <xf numFmtId="4" fontId="8" fillId="12" borderId="16" xfId="0" applyNumberFormat="1" applyFont="1" applyFill="1" applyBorder="1" applyAlignment="1" applyProtection="1">
      <alignment horizontal="center"/>
    </xf>
    <xf numFmtId="0" fontId="41" fillId="12" borderId="17" xfId="0" applyFont="1" applyFill="1" applyBorder="1" applyProtection="1"/>
    <xf numFmtId="0" fontId="24" fillId="12" borderId="16" xfId="0" applyFont="1" applyFill="1" applyBorder="1" applyAlignment="1" applyProtection="1">
      <alignment horizontal="right"/>
    </xf>
    <xf numFmtId="0" fontId="47" fillId="13" borderId="18" xfId="0" applyFont="1" applyFill="1" applyBorder="1" applyProtection="1"/>
    <xf numFmtId="0" fontId="47" fillId="13" borderId="18" xfId="0" applyFont="1" applyFill="1" applyBorder="1" applyAlignment="1" applyProtection="1">
      <alignment horizontal="center"/>
    </xf>
    <xf numFmtId="4" fontId="40" fillId="13" borderId="18" xfId="0" applyNumberFormat="1" applyFont="1" applyFill="1" applyBorder="1" applyAlignment="1" applyProtection="1">
      <alignment horizontal="center"/>
    </xf>
    <xf numFmtId="0" fontId="41" fillId="13" borderId="18" xfId="0" applyFont="1" applyFill="1" applyBorder="1" applyAlignment="1" applyProtection="1">
      <alignment horizontal="center"/>
    </xf>
    <xf numFmtId="4" fontId="8" fillId="13" borderId="18" xfId="0" applyNumberFormat="1" applyFont="1" applyFill="1" applyBorder="1" applyAlignment="1" applyProtection="1">
      <alignment horizontal="center"/>
    </xf>
    <xf numFmtId="0" fontId="41" fillId="13" borderId="18" xfId="0" applyFont="1" applyFill="1" applyBorder="1" applyProtection="1"/>
    <xf numFmtId="0" fontId="48" fillId="13" borderId="18" xfId="0" applyFont="1" applyFill="1" applyBorder="1" applyAlignment="1" applyProtection="1">
      <alignment horizontal="center"/>
    </xf>
    <xf numFmtId="0" fontId="48" fillId="13" borderId="18" xfId="0" applyFont="1" applyFill="1" applyBorder="1" applyAlignment="1" applyProtection="1">
      <alignment horizontal="left"/>
    </xf>
    <xf numFmtId="4" fontId="48" fillId="13" borderId="18" xfId="0" applyNumberFormat="1" applyFont="1" applyFill="1" applyBorder="1" applyAlignment="1" applyProtection="1">
      <alignment horizontal="center"/>
    </xf>
    <xf numFmtId="0" fontId="8" fillId="13" borderId="18" xfId="0" applyFont="1" applyFill="1" applyBorder="1" applyAlignment="1" applyProtection="1">
      <alignment horizontal="center"/>
    </xf>
    <xf numFmtId="0" fontId="8" fillId="13" borderId="18" xfId="0" applyFont="1" applyFill="1" applyBorder="1" applyAlignment="1" applyProtection="1">
      <alignment horizontal="left"/>
    </xf>
    <xf numFmtId="0" fontId="40" fillId="13" borderId="18" xfId="0" applyFont="1" applyFill="1" applyBorder="1" applyAlignment="1" applyProtection="1">
      <alignment horizontal="center"/>
    </xf>
    <xf numFmtId="0" fontId="41" fillId="13" borderId="18" xfId="0" applyFont="1" applyFill="1" applyBorder="1" applyAlignment="1" applyProtection="1">
      <alignment horizontal="left"/>
    </xf>
    <xf numFmtId="0" fontId="47" fillId="9" borderId="18" xfId="0" applyFont="1" applyFill="1" applyBorder="1" applyAlignment="1" applyProtection="1">
      <alignment horizontal="left"/>
      <protection locked="0"/>
    </xf>
    <xf numFmtId="0" fontId="47" fillId="9" borderId="18" xfId="0" applyFont="1" applyFill="1" applyBorder="1" applyAlignment="1" applyProtection="1">
      <alignment horizontal="center"/>
      <protection locked="0"/>
    </xf>
    <xf numFmtId="170" fontId="47" fillId="9" borderId="18" xfId="0" applyNumberFormat="1" applyFont="1" applyFill="1" applyBorder="1" applyAlignment="1" applyProtection="1">
      <alignment horizontal="center"/>
      <protection locked="0"/>
    </xf>
    <xf numFmtId="165" fontId="47" fillId="10" borderId="18" xfId="0" applyNumberFormat="1" applyFont="1" applyFill="1" applyBorder="1" applyAlignment="1" applyProtection="1">
      <alignment horizontal="center"/>
    </xf>
    <xf numFmtId="0" fontId="47" fillId="10" borderId="18" xfId="0" applyFont="1" applyFill="1" applyBorder="1" applyAlignment="1" applyProtection="1">
      <alignment horizontal="center"/>
    </xf>
    <xf numFmtId="9" fontId="47" fillId="10" borderId="18" xfId="0" applyNumberFormat="1" applyFont="1" applyFill="1" applyBorder="1" applyAlignment="1" applyProtection="1">
      <alignment horizontal="center"/>
    </xf>
    <xf numFmtId="2" fontId="47" fillId="10" borderId="18" xfId="0" applyNumberFormat="1" applyFont="1" applyFill="1" applyBorder="1" applyAlignment="1" applyProtection="1">
      <alignment horizontal="center"/>
    </xf>
    <xf numFmtId="165" fontId="40" fillId="10" borderId="18" xfId="0" applyNumberFormat="1" applyFont="1" applyFill="1" applyBorder="1" applyAlignment="1" applyProtection="1">
      <alignment horizontal="center"/>
    </xf>
    <xf numFmtId="0" fontId="41" fillId="10" borderId="18" xfId="0" applyFont="1" applyFill="1" applyBorder="1" applyAlignment="1" applyProtection="1">
      <alignment horizontal="center"/>
    </xf>
    <xf numFmtId="0" fontId="41" fillId="9" borderId="18" xfId="0" applyFont="1" applyFill="1" applyBorder="1" applyAlignment="1" applyProtection="1">
      <alignment horizontal="center"/>
      <protection locked="0"/>
    </xf>
    <xf numFmtId="9" fontId="41" fillId="10" borderId="18" xfId="0" applyNumberFormat="1" applyFont="1" applyFill="1" applyBorder="1" applyAlignment="1" applyProtection="1">
      <alignment horizontal="center"/>
    </xf>
    <xf numFmtId="2" fontId="41" fillId="10" borderId="18" xfId="0" applyNumberFormat="1" applyFont="1" applyFill="1" applyBorder="1" applyAlignment="1" applyProtection="1">
      <alignment horizontal="center"/>
    </xf>
    <xf numFmtId="165" fontId="41" fillId="13" borderId="18" xfId="0" applyNumberFormat="1" applyFont="1" applyFill="1" applyBorder="1" applyAlignment="1" applyProtection="1">
      <alignment horizontal="center"/>
    </xf>
    <xf numFmtId="165" fontId="8" fillId="15" borderId="18" xfId="0" applyNumberFormat="1" applyFont="1" applyFill="1" applyBorder="1" applyAlignment="1" applyProtection="1">
      <alignment horizontal="center"/>
    </xf>
    <xf numFmtId="0" fontId="41" fillId="9" borderId="18" xfId="0" applyFont="1" applyFill="1" applyBorder="1" applyAlignment="1" applyProtection="1">
      <alignment horizontal="left"/>
      <protection locked="0"/>
    </xf>
    <xf numFmtId="170" fontId="41" fillId="9" borderId="18" xfId="0" applyNumberFormat="1" applyFont="1" applyFill="1" applyBorder="1" applyAlignment="1" applyProtection="1">
      <alignment horizontal="center"/>
      <protection locked="0"/>
    </xf>
    <xf numFmtId="165" fontId="40" fillId="13" borderId="18" xfId="0" applyNumberFormat="1" applyFont="1" applyFill="1" applyBorder="1" applyAlignment="1" applyProtection="1">
      <alignment horizontal="center"/>
    </xf>
    <xf numFmtId="165" fontId="8" fillId="13" borderId="18" xfId="0" applyNumberFormat="1" applyFont="1" applyFill="1" applyBorder="1" applyAlignment="1" applyProtection="1">
      <alignment horizontal="center"/>
    </xf>
    <xf numFmtId="0" fontId="47" fillId="13" borderId="18" xfId="0" applyFont="1" applyFill="1" applyBorder="1" applyAlignment="1" applyProtection="1">
      <alignment horizontal="left"/>
    </xf>
    <xf numFmtId="165" fontId="47" fillId="13" borderId="18" xfId="0" applyNumberFormat="1" applyFont="1" applyFill="1" applyBorder="1" applyAlignment="1" applyProtection="1">
      <alignment horizontal="center"/>
    </xf>
    <xf numFmtId="0" fontId="2" fillId="13" borderId="18" xfId="0" applyFont="1" applyFill="1" applyBorder="1" applyAlignment="1" applyProtection="1">
      <alignment horizontal="left"/>
    </xf>
    <xf numFmtId="170" fontId="47" fillId="10" borderId="18" xfId="0" applyNumberFormat="1" applyFont="1" applyFill="1" applyBorder="1" applyAlignment="1" applyProtection="1">
      <alignment horizontal="center"/>
    </xf>
    <xf numFmtId="170" fontId="47" fillId="13" borderId="18" xfId="0" applyNumberFormat="1" applyFont="1" applyFill="1" applyBorder="1" applyAlignment="1" applyProtection="1">
      <alignment horizontal="center"/>
    </xf>
    <xf numFmtId="0" fontId="3" fillId="13" borderId="18" xfId="0" applyFont="1" applyFill="1" applyBorder="1" applyAlignment="1" applyProtection="1">
      <alignment horizontal="left"/>
    </xf>
    <xf numFmtId="0" fontId="8" fillId="13" borderId="18" xfId="0" applyFont="1" applyFill="1" applyBorder="1" applyProtection="1"/>
    <xf numFmtId="0" fontId="50" fillId="14" borderId="0" xfId="0" applyFont="1" applyFill="1" applyBorder="1" applyAlignment="1" applyProtection="1">
      <alignment horizontal="center"/>
    </xf>
    <xf numFmtId="49" fontId="51" fillId="14" borderId="0" xfId="0" applyNumberFormat="1" applyFont="1" applyFill="1" applyBorder="1" applyAlignment="1" applyProtection="1">
      <alignment horizontal="left"/>
    </xf>
    <xf numFmtId="0" fontId="51" fillId="14" borderId="0" xfId="0" applyFont="1" applyFill="1" applyBorder="1" applyAlignment="1" applyProtection="1">
      <alignment horizontal="left"/>
    </xf>
    <xf numFmtId="0" fontId="51" fillId="14" borderId="0" xfId="0" applyFont="1" applyFill="1" applyAlignment="1" applyProtection="1">
      <alignment horizontal="left"/>
    </xf>
    <xf numFmtId="0" fontId="51" fillId="14" borderId="0" xfId="0" applyFont="1" applyFill="1" applyBorder="1" applyProtection="1"/>
    <xf numFmtId="169" fontId="15" fillId="0" borderId="0" xfId="3" applyNumberFormat="1" applyFont="1" applyFill="1" applyAlignment="1" applyProtection="1">
      <alignment horizontal="left"/>
    </xf>
    <xf numFmtId="164" fontId="15" fillId="0" borderId="0" xfId="0" applyNumberFormat="1" applyFont="1" applyFill="1" applyAlignment="1" applyProtection="1">
      <alignment horizontal="left"/>
    </xf>
    <xf numFmtId="3" fontId="15" fillId="10" borderId="0" xfId="0" applyNumberFormat="1" applyFont="1" applyFill="1" applyAlignment="1" applyProtection="1">
      <alignment horizontal="left"/>
      <protection locked="0"/>
    </xf>
    <xf numFmtId="49" fontId="6" fillId="13" borderId="0" xfId="0" applyNumberFormat="1" applyFont="1" applyFill="1" applyBorder="1" applyAlignment="1">
      <alignment horizontal="center"/>
    </xf>
    <xf numFmtId="165" fontId="1" fillId="10" borderId="18" xfId="0" applyNumberFormat="1" applyFont="1" applyFill="1" applyBorder="1" applyAlignment="1" applyProtection="1">
      <alignment horizontal="center"/>
    </xf>
    <xf numFmtId="0" fontId="1" fillId="9" borderId="18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/>
    <xf numFmtId="0" fontId="52" fillId="0" borderId="0" xfId="0" applyFont="1" applyFill="1" applyBorder="1" applyAlignment="1" applyProtection="1">
      <alignment horizontal="left"/>
    </xf>
    <xf numFmtId="3" fontId="53" fillId="10" borderId="0" xfId="0" applyNumberFormat="1" applyFont="1" applyFill="1" applyBorder="1" applyAlignment="1" applyProtection="1">
      <alignment horizontal="left"/>
      <protection locked="0"/>
    </xf>
    <xf numFmtId="0" fontId="3" fillId="9" borderId="0" xfId="0" applyFont="1" applyFill="1" applyBorder="1" applyAlignment="1" applyProtection="1">
      <alignment horizontal="left"/>
    </xf>
    <xf numFmtId="0" fontId="3" fillId="13" borderId="18" xfId="0" applyFont="1" applyFill="1" applyBorder="1" applyAlignment="1" applyProtection="1">
      <alignment horizontal="center"/>
    </xf>
    <xf numFmtId="14" fontId="17" fillId="0" borderId="0" xfId="0" applyNumberFormat="1" applyFont="1" applyFill="1" applyAlignment="1" applyProtection="1">
      <alignment horizontal="left"/>
    </xf>
    <xf numFmtId="0" fontId="0" fillId="16" borderId="0" xfId="0" applyFill="1" applyBorder="1"/>
    <xf numFmtId="0" fontId="1" fillId="16" borderId="0" xfId="0" applyFont="1" applyFill="1" applyBorder="1"/>
    <xf numFmtId="0" fontId="48" fillId="13" borderId="18" xfId="0" applyFont="1" applyFill="1" applyBorder="1" applyAlignment="1" applyProtection="1">
      <alignment horizontal="center"/>
    </xf>
    <xf numFmtId="0" fontId="49" fillId="13" borderId="18" xfId="0" applyFont="1" applyFill="1" applyBorder="1" applyAlignment="1" applyProtection="1">
      <alignment horizontal="center"/>
    </xf>
    <xf numFmtId="0" fontId="2" fillId="9" borderId="18" xfId="0" applyFont="1" applyFill="1" applyBorder="1" applyAlignment="1" applyProtection="1">
      <alignment horizontal="center"/>
      <protection locked="0"/>
    </xf>
  </cellXfs>
  <cellStyles count="22">
    <cellStyle name="Berekening" xfId="1"/>
    <cellStyle name="Controlecel" xfId="2"/>
    <cellStyle name="Euro" xfId="3"/>
    <cellStyle name="Gekoppelde cel" xfId="4"/>
    <cellStyle name="Goed" xfId="5"/>
    <cellStyle name="Hyperlink" xfId="6" builtinId="8"/>
    <cellStyle name="Invoer" xfId="7"/>
    <cellStyle name="Komma" xfId="8" builtinId="3"/>
    <cellStyle name="Kop 1" xfId="9"/>
    <cellStyle name="Kop 2" xfId="10"/>
    <cellStyle name="Kop 3" xfId="11"/>
    <cellStyle name="Kop 4" xfId="12"/>
    <cellStyle name="Neutraal" xfId="13"/>
    <cellStyle name="Notitie" xfId="14"/>
    <cellStyle name="Ongeldig" xfId="15"/>
    <cellStyle name="Procent" xfId="16" builtinId="5"/>
    <cellStyle name="Standaard" xfId="0" builtinId="0"/>
    <cellStyle name="Titel" xfId="17"/>
    <cellStyle name="Totaal" xfId="18"/>
    <cellStyle name="Uitvoer" xfId="19"/>
    <cellStyle name="Verklarende tekst" xfId="20"/>
    <cellStyle name="Waarschuwingstekst" xfId="21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224118</xdr:colOff>
      <xdr:row>2</xdr:row>
      <xdr:rowOff>76200</xdr:rowOff>
    </xdr:from>
    <xdr:to>
      <xdr:col>13</xdr:col>
      <xdr:colOff>161925</xdr:colOff>
      <xdr:row>5</xdr:row>
      <xdr:rowOff>85725</xdr:rowOff>
    </xdr:to>
    <xdr:pic>
      <xdr:nvPicPr>
        <xdr:cNvPr id="9217" name="Picture 1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9412" y="401171"/>
          <a:ext cx="1484219" cy="524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295275</xdr:colOff>
      <xdr:row>2</xdr:row>
      <xdr:rowOff>57150</xdr:rowOff>
    </xdr:from>
    <xdr:to>
      <xdr:col>26</xdr:col>
      <xdr:colOff>0</xdr:colOff>
      <xdr:row>5</xdr:row>
      <xdr:rowOff>19050</xdr:rowOff>
    </xdr:to>
    <xdr:pic>
      <xdr:nvPicPr>
        <xdr:cNvPr id="7215" name="Picture 11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9225" y="390525"/>
          <a:ext cx="1533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fin.nl/Actueel/Kamerstukken/2009/09/Kamerbrief_inzake_lange_termijn_discontovoe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06"/>
  <sheetViews>
    <sheetView zoomScale="85" zoomScaleNormal="85" workbookViewId="0">
      <selection activeCell="M8" sqref="M8"/>
    </sheetView>
  </sheetViews>
  <sheetFormatPr defaultRowHeight="12.75" x14ac:dyDescent="0.2"/>
  <cols>
    <col min="1" max="2" width="2.7109375" style="32" customWidth="1"/>
    <col min="3" max="3" width="2.7109375" style="33" customWidth="1"/>
    <col min="4" max="11" width="10.7109375" style="32" customWidth="1"/>
    <col min="12" max="13" width="11.5703125" style="32" bestFit="1" customWidth="1"/>
    <col min="14" max="16" width="2.7109375" style="32" customWidth="1"/>
    <col min="17" max="17" width="11.140625" style="32" customWidth="1"/>
    <col min="18" max="18" width="16.5703125" style="32" customWidth="1"/>
    <col min="19" max="16384" width="9.140625" style="32"/>
  </cols>
  <sheetData>
    <row r="1" spans="2:15" ht="13.5" thickBot="1" x14ac:dyDescent="0.25"/>
    <row r="2" spans="2:15" x14ac:dyDescent="0.2">
      <c r="B2" s="35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2:15" x14ac:dyDescent="0.2">
      <c r="B3" s="39"/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2:15" ht="15.75" x14ac:dyDescent="0.25">
      <c r="B4" s="39"/>
      <c r="C4" s="43" t="s">
        <v>136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4"/>
      <c r="O4" s="42"/>
    </row>
    <row r="5" spans="2:15" s="34" customFormat="1" ht="12.75" customHeight="1" x14ac:dyDescent="0.2">
      <c r="B5" s="45"/>
      <c r="C5" s="46"/>
      <c r="D5" s="47"/>
      <c r="E5" s="47"/>
      <c r="F5" s="47"/>
      <c r="G5" s="47"/>
      <c r="H5" s="47"/>
      <c r="I5" s="47"/>
      <c r="J5" s="47"/>
      <c r="K5" s="47"/>
      <c r="L5" s="48"/>
      <c r="M5" s="49"/>
      <c r="N5" s="47"/>
      <c r="O5" s="50"/>
    </row>
    <row r="6" spans="2:15" s="34" customFormat="1" ht="12.75" customHeight="1" x14ac:dyDescent="0.2">
      <c r="B6" s="45"/>
      <c r="C6" s="46"/>
      <c r="D6" s="47"/>
      <c r="E6" s="47"/>
      <c r="F6" s="47"/>
      <c r="G6" s="47"/>
      <c r="H6" s="47"/>
      <c r="I6" s="47"/>
      <c r="J6" s="47"/>
      <c r="K6" s="47"/>
      <c r="L6" s="48"/>
      <c r="M6" s="49"/>
      <c r="N6" s="47"/>
      <c r="O6" s="50"/>
    </row>
    <row r="7" spans="2:15" s="34" customFormat="1" ht="12.75" customHeight="1" x14ac:dyDescent="0.2">
      <c r="B7" s="45"/>
      <c r="C7" s="57"/>
      <c r="D7" s="58"/>
      <c r="E7" s="58"/>
      <c r="F7" s="58"/>
      <c r="G7" s="58"/>
      <c r="H7" s="58"/>
      <c r="I7" s="58"/>
      <c r="J7" s="58"/>
      <c r="K7" s="58"/>
      <c r="L7" s="59"/>
      <c r="M7" s="59"/>
      <c r="N7" s="58"/>
      <c r="O7" s="50"/>
    </row>
    <row r="8" spans="2:15" ht="12.75" customHeight="1" x14ac:dyDescent="0.2">
      <c r="B8" s="39"/>
      <c r="C8" s="60"/>
      <c r="D8" s="58" t="s">
        <v>139</v>
      </c>
      <c r="E8" s="61"/>
      <c r="F8" s="61"/>
      <c r="G8" s="61"/>
      <c r="H8" s="61"/>
      <c r="I8" s="61"/>
      <c r="J8" s="61"/>
      <c r="K8" s="62"/>
      <c r="L8" s="62" t="s">
        <v>134</v>
      </c>
      <c r="M8" s="182" t="s">
        <v>167</v>
      </c>
      <c r="N8" s="61"/>
      <c r="O8" s="42"/>
    </row>
    <row r="9" spans="2:15" ht="12.75" customHeight="1" x14ac:dyDescent="0.2">
      <c r="B9" s="39"/>
      <c r="C9" s="60"/>
      <c r="D9" s="58" t="s">
        <v>62</v>
      </c>
      <c r="E9" s="61"/>
      <c r="F9" s="61"/>
      <c r="G9" s="61"/>
      <c r="H9" s="61"/>
      <c r="I9" s="62"/>
      <c r="J9" s="61"/>
      <c r="K9" s="61"/>
      <c r="L9" s="61"/>
      <c r="M9" s="61"/>
      <c r="N9" s="61"/>
      <c r="O9" s="42"/>
    </row>
    <row r="10" spans="2:15" ht="12.75" customHeight="1" x14ac:dyDescent="0.2">
      <c r="B10" s="39"/>
      <c r="C10" s="60"/>
      <c r="D10" s="58" t="s">
        <v>63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42"/>
    </row>
    <row r="11" spans="2:15" ht="12.75" customHeight="1" x14ac:dyDescent="0.2">
      <c r="B11" s="39"/>
      <c r="C11" s="60"/>
      <c r="D11" s="58" t="s">
        <v>64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42"/>
    </row>
    <row r="12" spans="2:15" ht="12.75" customHeight="1" x14ac:dyDescent="0.2">
      <c r="B12" s="39"/>
      <c r="C12" s="60"/>
      <c r="D12" s="58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42"/>
    </row>
    <row r="13" spans="2:15" ht="12.75" customHeight="1" x14ac:dyDescent="0.2">
      <c r="B13" s="39"/>
      <c r="C13" s="62" t="s">
        <v>65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42"/>
    </row>
    <row r="14" spans="2:15" ht="12.75" customHeight="1" x14ac:dyDescent="0.2">
      <c r="B14" s="39"/>
      <c r="C14" s="60"/>
      <c r="D14" s="185" t="s">
        <v>153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42"/>
    </row>
    <row r="15" spans="2:15" ht="12.75" customHeight="1" x14ac:dyDescent="0.2">
      <c r="B15" s="39"/>
      <c r="C15" s="60"/>
      <c r="D15" s="185" t="s">
        <v>152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42"/>
    </row>
    <row r="16" spans="2:15" ht="12.75" customHeight="1" x14ac:dyDescent="0.2">
      <c r="B16" s="39"/>
      <c r="C16" s="60"/>
      <c r="D16" s="58" t="s">
        <v>135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42"/>
    </row>
    <row r="17" spans="2:17" ht="12.75" customHeight="1" x14ac:dyDescent="0.2">
      <c r="B17" s="39"/>
      <c r="C17" s="60"/>
      <c r="D17" s="58" t="s">
        <v>147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42"/>
    </row>
    <row r="18" spans="2:17" ht="12.75" customHeight="1" x14ac:dyDescent="0.2">
      <c r="B18" s="39"/>
      <c r="C18" s="60"/>
      <c r="D18" s="58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42"/>
    </row>
    <row r="19" spans="2:17" ht="12.75" customHeight="1" x14ac:dyDescent="0.2">
      <c r="B19" s="39"/>
      <c r="C19" s="60"/>
      <c r="D19" s="58" t="s">
        <v>127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42"/>
    </row>
    <row r="20" spans="2:17" ht="12.75" customHeight="1" x14ac:dyDescent="0.2">
      <c r="B20" s="39"/>
      <c r="C20" s="60"/>
      <c r="D20" s="58" t="s">
        <v>137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42"/>
    </row>
    <row r="21" spans="2:17" ht="12.75" customHeight="1" x14ac:dyDescent="0.2">
      <c r="B21" s="39"/>
      <c r="C21" s="60"/>
      <c r="D21" s="185" t="s">
        <v>165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42"/>
    </row>
    <row r="22" spans="2:17" ht="12.75" customHeight="1" x14ac:dyDescent="0.2">
      <c r="B22" s="39"/>
      <c r="C22" s="60"/>
      <c r="D22" s="58" t="s">
        <v>159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42"/>
    </row>
    <row r="23" spans="2:17" ht="12.75" customHeight="1" x14ac:dyDescent="0.2">
      <c r="B23" s="39"/>
      <c r="C23" s="60"/>
      <c r="D23" s="58" t="s">
        <v>66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42"/>
    </row>
    <row r="24" spans="2:17" ht="12.75" customHeight="1" x14ac:dyDescent="0.2">
      <c r="B24" s="39"/>
      <c r="C24" s="60"/>
      <c r="D24" s="58" t="s">
        <v>117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42"/>
    </row>
    <row r="25" spans="2:17" ht="12.75" customHeight="1" x14ac:dyDescent="0.2">
      <c r="B25" s="39"/>
      <c r="C25" s="60"/>
      <c r="D25" s="58" t="s">
        <v>67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42"/>
    </row>
    <row r="26" spans="2:17" ht="12.75" customHeight="1" x14ac:dyDescent="0.2">
      <c r="B26" s="39"/>
      <c r="C26" s="60"/>
      <c r="D26" s="58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42"/>
    </row>
    <row r="27" spans="2:17" ht="12.75" customHeight="1" x14ac:dyDescent="0.2">
      <c r="B27" s="39"/>
      <c r="C27" s="60"/>
      <c r="D27" s="192" t="s">
        <v>164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42"/>
    </row>
    <row r="28" spans="2:17" ht="12.75" customHeight="1" x14ac:dyDescent="0.2">
      <c r="B28" s="39"/>
      <c r="C28" s="60"/>
      <c r="D28" s="58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42"/>
    </row>
    <row r="29" spans="2:17" ht="12.75" customHeight="1" x14ac:dyDescent="0.2">
      <c r="B29" s="39"/>
      <c r="C29" s="62" t="s">
        <v>68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42"/>
    </row>
    <row r="30" spans="2:17" ht="12.75" hidden="1" customHeight="1" x14ac:dyDescent="0.2">
      <c r="B30" s="39"/>
      <c r="C30" s="63" t="s">
        <v>69</v>
      </c>
      <c r="D30" s="62" t="s">
        <v>70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42"/>
    </row>
    <row r="31" spans="2:17" ht="12.75" hidden="1" customHeight="1" x14ac:dyDescent="0.2">
      <c r="B31" s="39"/>
      <c r="C31" s="60"/>
      <c r="D31" s="58" t="s">
        <v>71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42"/>
    </row>
    <row r="32" spans="2:17" ht="12.75" hidden="1" customHeight="1" x14ac:dyDescent="0.2">
      <c r="B32" s="39"/>
      <c r="C32" s="60"/>
      <c r="D32" s="58" t="s">
        <v>73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42"/>
      <c r="P32" s="34"/>
      <c r="Q32" s="34"/>
    </row>
    <row r="33" spans="2:18" ht="12.75" hidden="1" customHeight="1" x14ac:dyDescent="0.2">
      <c r="B33" s="39"/>
      <c r="C33" s="60"/>
      <c r="D33" s="58" t="s">
        <v>75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42"/>
      <c r="P33" s="34"/>
      <c r="Q33" s="34"/>
    </row>
    <row r="34" spans="2:18" ht="12.75" hidden="1" customHeight="1" x14ac:dyDescent="0.2">
      <c r="B34" s="39"/>
      <c r="C34" s="60"/>
      <c r="D34" s="58" t="s">
        <v>86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42"/>
      <c r="P34" s="34"/>
      <c r="Q34" s="34"/>
    </row>
    <row r="35" spans="2:18" ht="12.75" hidden="1" customHeight="1" x14ac:dyDescent="0.2">
      <c r="B35" s="39"/>
      <c r="C35" s="60"/>
      <c r="D35" s="58" t="s">
        <v>88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42"/>
      <c r="P35" s="34"/>
      <c r="Q35" s="34"/>
    </row>
    <row r="36" spans="2:18" ht="12.75" hidden="1" customHeight="1" x14ac:dyDescent="0.2">
      <c r="B36" s="39"/>
      <c r="C36" s="60"/>
      <c r="D36" s="64">
        <v>2005</v>
      </c>
      <c r="E36" s="60"/>
      <c r="F36" s="65"/>
      <c r="G36" s="65"/>
      <c r="H36" s="60" t="s">
        <v>78</v>
      </c>
      <c r="I36" s="66" t="s">
        <v>72</v>
      </c>
      <c r="J36" s="61"/>
      <c r="K36" s="61"/>
      <c r="L36" s="61"/>
      <c r="M36" s="61"/>
      <c r="N36" s="61"/>
      <c r="O36" s="42"/>
      <c r="P36" s="34"/>
      <c r="Q36" s="34"/>
    </row>
    <row r="37" spans="2:18" ht="12.75" hidden="1" customHeight="1" x14ac:dyDescent="0.2">
      <c r="B37" s="39"/>
      <c r="C37" s="60"/>
      <c r="D37" s="64" t="s">
        <v>74</v>
      </c>
      <c r="E37" s="61"/>
      <c r="F37" s="67">
        <v>1</v>
      </c>
      <c r="G37" s="67"/>
      <c r="H37" s="68">
        <v>1</v>
      </c>
      <c r="I37" s="68">
        <v>0.81251515797809404</v>
      </c>
      <c r="J37" s="61"/>
      <c r="K37" s="61"/>
      <c r="L37" s="61"/>
      <c r="M37" s="61"/>
      <c r="N37" s="61"/>
      <c r="O37" s="42"/>
    </row>
    <row r="38" spans="2:18" ht="12.75" hidden="1" customHeight="1" x14ac:dyDescent="0.2">
      <c r="B38" s="39"/>
      <c r="C38" s="60"/>
      <c r="D38" s="64"/>
      <c r="E38" s="61"/>
      <c r="F38" s="67"/>
      <c r="G38" s="67"/>
      <c r="H38" s="68"/>
      <c r="I38" s="68"/>
      <c r="J38" s="61"/>
      <c r="K38" s="61"/>
      <c r="L38" s="61"/>
      <c r="M38" s="61"/>
      <c r="N38" s="61"/>
      <c r="O38" s="42"/>
    </row>
    <row r="39" spans="2:18" ht="12.75" hidden="1" customHeight="1" x14ac:dyDescent="0.2">
      <c r="B39" s="39"/>
      <c r="C39" s="60"/>
      <c r="D39" s="64" t="s">
        <v>76</v>
      </c>
      <c r="E39" s="61"/>
      <c r="F39" s="67">
        <v>0.1047</v>
      </c>
      <c r="G39" s="67"/>
      <c r="H39" s="68">
        <v>0.1047</v>
      </c>
      <c r="I39" s="68">
        <v>8.5070337040306448E-2</v>
      </c>
      <c r="J39" s="61"/>
      <c r="K39" s="61"/>
      <c r="L39" s="61"/>
      <c r="M39" s="61"/>
      <c r="N39" s="61"/>
      <c r="O39" s="42"/>
    </row>
    <row r="40" spans="2:18" ht="12.75" hidden="1" customHeight="1" x14ac:dyDescent="0.2">
      <c r="B40" s="39"/>
      <c r="C40" s="60"/>
      <c r="D40" s="64" t="s">
        <v>77</v>
      </c>
      <c r="E40" s="61"/>
      <c r="F40" s="67">
        <v>1.9E-2</v>
      </c>
      <c r="G40" s="67">
        <v>1.1047</v>
      </c>
      <c r="H40" s="68">
        <v>2.0989299999999999E-2</v>
      </c>
      <c r="I40" s="68">
        <v>1.7054124405349608E-2</v>
      </c>
      <c r="J40" s="61"/>
      <c r="K40" s="61"/>
      <c r="L40" s="61"/>
      <c r="M40" s="61"/>
      <c r="N40" s="61"/>
      <c r="O40" s="42"/>
    </row>
    <row r="41" spans="2:18" ht="12.75" hidden="1" customHeight="1" x14ac:dyDescent="0.2">
      <c r="B41" s="39"/>
      <c r="C41" s="60"/>
      <c r="D41" s="64" t="s">
        <v>79</v>
      </c>
      <c r="E41" s="61"/>
      <c r="F41" s="67">
        <v>7.8100000000000003E-2</v>
      </c>
      <c r="G41" s="67">
        <v>1.1047</v>
      </c>
      <c r="H41" s="68">
        <v>8.6277069999999997E-2</v>
      </c>
      <c r="I41" s="68">
        <v>7.0101427160937077E-2</v>
      </c>
      <c r="J41" s="61"/>
      <c r="K41" s="61"/>
      <c r="L41" s="61"/>
      <c r="M41" s="61"/>
      <c r="N41" s="61"/>
      <c r="O41" s="42"/>
    </row>
    <row r="42" spans="2:18" ht="12.75" hidden="1" customHeight="1" x14ac:dyDescent="0.2">
      <c r="B42" s="39"/>
      <c r="C42" s="60"/>
      <c r="D42" s="64" t="s">
        <v>80</v>
      </c>
      <c r="E42" s="61"/>
      <c r="F42" s="67">
        <v>1.7000000000000001E-2</v>
      </c>
      <c r="G42" s="67">
        <v>1.1047</v>
      </c>
      <c r="H42" s="68">
        <v>1.8779900000000002E-2</v>
      </c>
      <c r="I42" s="68">
        <v>1.5258953415312811E-2</v>
      </c>
      <c r="J42" s="61"/>
      <c r="K42" s="61"/>
      <c r="L42" s="61"/>
      <c r="M42" s="61"/>
      <c r="N42" s="61"/>
      <c r="O42" s="42"/>
    </row>
    <row r="43" spans="2:18" ht="12.75" hidden="1" customHeight="1" x14ac:dyDescent="0.2">
      <c r="B43" s="39"/>
      <c r="C43" s="60"/>
      <c r="D43" s="61"/>
      <c r="E43" s="61"/>
      <c r="F43" s="67"/>
      <c r="G43" s="67"/>
      <c r="H43" s="68"/>
      <c r="I43" s="68"/>
      <c r="J43" s="61"/>
      <c r="K43" s="61"/>
      <c r="L43" s="61"/>
      <c r="M43" s="61"/>
      <c r="N43" s="61"/>
      <c r="O43" s="42"/>
    </row>
    <row r="44" spans="2:18" ht="12.75" hidden="1" customHeight="1" x14ac:dyDescent="0.2">
      <c r="B44" s="39"/>
      <c r="C44" s="60"/>
      <c r="D44" s="61" t="s">
        <v>81</v>
      </c>
      <c r="E44" s="61"/>
      <c r="F44" s="67">
        <v>1.2187999999999999</v>
      </c>
      <c r="G44" s="67"/>
      <c r="H44" s="68">
        <v>1.23074627</v>
      </c>
      <c r="I44" s="68">
        <v>1</v>
      </c>
      <c r="J44" s="61"/>
      <c r="K44" s="61"/>
      <c r="L44" s="61"/>
      <c r="M44" s="61"/>
      <c r="N44" s="61"/>
      <c r="O44" s="42"/>
    </row>
    <row r="45" spans="2:18" ht="12.75" hidden="1" customHeight="1" x14ac:dyDescent="0.2">
      <c r="B45" s="39"/>
      <c r="C45" s="60"/>
      <c r="D45" s="58" t="s">
        <v>110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42"/>
      <c r="R45" s="34"/>
    </row>
    <row r="46" spans="2:18" ht="12.75" hidden="1" customHeight="1" x14ac:dyDescent="0.2">
      <c r="B46" s="39"/>
      <c r="C46" s="60"/>
      <c r="D46" s="58" t="s">
        <v>129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42"/>
      <c r="R46" s="34"/>
    </row>
    <row r="47" spans="2:18" ht="12.75" hidden="1" customHeight="1" x14ac:dyDescent="0.2">
      <c r="B47" s="39"/>
      <c r="C47" s="60"/>
      <c r="D47" s="58" t="s">
        <v>109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42"/>
      <c r="R47" s="34"/>
    </row>
    <row r="48" spans="2:18" ht="12.75" hidden="1" customHeight="1" x14ac:dyDescent="0.2">
      <c r="B48" s="39"/>
      <c r="C48" s="60"/>
      <c r="D48" s="58" t="s">
        <v>89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42"/>
      <c r="R48" s="34"/>
    </row>
    <row r="49" spans="2:18" ht="12.75" hidden="1" customHeight="1" x14ac:dyDescent="0.2">
      <c r="B49" s="39"/>
      <c r="C49" s="60"/>
      <c r="D49" s="58" t="s">
        <v>90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42"/>
      <c r="R49" s="34"/>
    </row>
    <row r="50" spans="2:18" ht="12.75" hidden="1" customHeight="1" x14ac:dyDescent="0.2">
      <c r="B50" s="39"/>
      <c r="C50" s="60"/>
      <c r="D50" s="58" t="s">
        <v>121</v>
      </c>
      <c r="E50" s="61"/>
      <c r="F50" s="61"/>
      <c r="G50" s="69" t="s">
        <v>128</v>
      </c>
      <c r="H50" s="61"/>
      <c r="I50" s="68">
        <f>+tabellen!B15</f>
        <v>2.5000000000000001E-2</v>
      </c>
      <c r="J50" s="61" t="s">
        <v>122</v>
      </c>
      <c r="K50" s="61"/>
      <c r="L50" s="61"/>
      <c r="M50" s="61"/>
      <c r="N50" s="61"/>
      <c r="O50" s="42"/>
      <c r="P50" s="34"/>
      <c r="Q50" s="34"/>
    </row>
    <row r="51" spans="2:18" ht="12.75" hidden="1" customHeight="1" x14ac:dyDescent="0.2">
      <c r="B51" s="39"/>
      <c r="C51" s="60"/>
      <c r="D51" s="58" t="s">
        <v>87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42"/>
      <c r="P51" s="34"/>
      <c r="Q51" s="34"/>
    </row>
    <row r="52" spans="2:18" ht="12.75" hidden="1" customHeight="1" x14ac:dyDescent="0.2">
      <c r="B52" s="39"/>
      <c r="C52" s="60"/>
      <c r="D52" s="58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42"/>
      <c r="P52" s="34"/>
      <c r="Q52" s="34"/>
    </row>
    <row r="53" spans="2:18" ht="12.75" hidden="1" customHeight="1" x14ac:dyDescent="0.2">
      <c r="B53" s="39"/>
      <c r="C53" s="60"/>
      <c r="D53" s="58" t="s">
        <v>130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42"/>
      <c r="P53" s="34"/>
      <c r="Q53" s="34"/>
    </row>
    <row r="54" spans="2:18" ht="12.75" hidden="1" customHeight="1" x14ac:dyDescent="0.2">
      <c r="B54" s="39"/>
      <c r="C54" s="60"/>
      <c r="D54" s="58" t="s">
        <v>111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42"/>
      <c r="P54" s="34"/>
      <c r="Q54" s="34"/>
    </row>
    <row r="55" spans="2:18" ht="12.75" hidden="1" customHeight="1" x14ac:dyDescent="0.2">
      <c r="B55" s="39"/>
      <c r="C55" s="60"/>
      <c r="D55" s="58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42"/>
      <c r="P55" s="34"/>
      <c r="Q55" s="34"/>
    </row>
    <row r="56" spans="2:18" ht="12.75" hidden="1" customHeight="1" x14ac:dyDescent="0.2">
      <c r="B56" s="39"/>
      <c r="C56" s="60"/>
      <c r="D56" s="58" t="s">
        <v>91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42"/>
      <c r="P56" s="34"/>
      <c r="Q56" s="34"/>
    </row>
    <row r="57" spans="2:18" ht="12.75" hidden="1" customHeight="1" x14ac:dyDescent="0.2">
      <c r="B57" s="39"/>
      <c r="C57" s="60"/>
      <c r="D57" s="58" t="s">
        <v>92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42"/>
      <c r="P57" s="34"/>
      <c r="Q57" s="34"/>
    </row>
    <row r="58" spans="2:18" ht="12.75" hidden="1" customHeight="1" x14ac:dyDescent="0.2">
      <c r="B58" s="39"/>
      <c r="C58" s="60"/>
      <c r="D58" s="58" t="s">
        <v>112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42"/>
      <c r="P58" s="34"/>
      <c r="Q58" s="34"/>
    </row>
    <row r="59" spans="2:18" ht="12.75" hidden="1" customHeight="1" x14ac:dyDescent="0.2">
      <c r="B59" s="39"/>
      <c r="C59" s="60"/>
      <c r="D59" s="58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42"/>
      <c r="P59" s="34"/>
      <c r="Q59" s="34"/>
    </row>
    <row r="60" spans="2:18" ht="12.75" hidden="1" customHeight="1" x14ac:dyDescent="0.2">
      <c r="B60" s="39"/>
      <c r="C60" s="60"/>
      <c r="D60" s="58" t="s">
        <v>93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42"/>
      <c r="P60" s="34"/>
      <c r="Q60" s="34"/>
    </row>
    <row r="61" spans="2:18" ht="12.75" hidden="1" customHeight="1" x14ac:dyDescent="0.2">
      <c r="B61" s="39"/>
      <c r="C61" s="60"/>
      <c r="D61" s="58" t="s">
        <v>94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42"/>
      <c r="P61" s="34"/>
      <c r="Q61" s="34"/>
    </row>
    <row r="62" spans="2:18" ht="12.75" hidden="1" customHeight="1" x14ac:dyDescent="0.2">
      <c r="B62" s="39"/>
      <c r="C62" s="60"/>
      <c r="D62" s="58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42"/>
      <c r="P62" s="34"/>
      <c r="Q62" s="34"/>
    </row>
    <row r="63" spans="2:18" ht="12.75" hidden="1" customHeight="1" x14ac:dyDescent="0.2">
      <c r="B63" s="39"/>
      <c r="C63" s="60"/>
      <c r="D63" s="58" t="s">
        <v>95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42"/>
      <c r="P63" s="34"/>
      <c r="Q63" s="34"/>
    </row>
    <row r="64" spans="2:18" ht="12.75" hidden="1" customHeight="1" x14ac:dyDescent="0.2">
      <c r="B64" s="39"/>
      <c r="C64" s="60"/>
      <c r="D64" s="58" t="s">
        <v>96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42"/>
      <c r="P64" s="34"/>
      <c r="Q64" s="34"/>
    </row>
    <row r="65" spans="2:17" ht="12.75" hidden="1" customHeight="1" x14ac:dyDescent="0.2">
      <c r="B65" s="39"/>
      <c r="C65" s="60"/>
      <c r="D65" s="58" t="s">
        <v>118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42"/>
      <c r="P65" s="34"/>
      <c r="Q65" s="34"/>
    </row>
    <row r="66" spans="2:17" ht="12.75" hidden="1" customHeight="1" x14ac:dyDescent="0.2">
      <c r="B66" s="39"/>
      <c r="C66" s="60"/>
      <c r="D66" s="58" t="s">
        <v>97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42"/>
      <c r="P66" s="34"/>
      <c r="Q66" s="34"/>
    </row>
    <row r="67" spans="2:17" ht="12.75" hidden="1" customHeight="1" x14ac:dyDescent="0.2">
      <c r="B67" s="39"/>
      <c r="C67" s="60"/>
      <c r="D67" s="58" t="s">
        <v>98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42"/>
    </row>
    <row r="68" spans="2:17" s="34" customFormat="1" ht="12.75" hidden="1" customHeight="1" x14ac:dyDescent="0.2">
      <c r="B68" s="45"/>
      <c r="C68" s="57"/>
      <c r="D68" s="58" t="s">
        <v>99</v>
      </c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1"/>
    </row>
    <row r="69" spans="2:17" s="34" customFormat="1" ht="12.75" hidden="1" customHeight="1" x14ac:dyDescent="0.2">
      <c r="B69" s="45"/>
      <c r="C69" s="57"/>
      <c r="D69" s="58" t="s">
        <v>100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1"/>
    </row>
    <row r="70" spans="2:17" s="34" customFormat="1" ht="12.75" hidden="1" customHeight="1" x14ac:dyDescent="0.2">
      <c r="B70" s="45"/>
      <c r="C70" s="57"/>
      <c r="D70" s="58" t="s">
        <v>101</v>
      </c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1"/>
    </row>
    <row r="71" spans="2:17" s="34" customFormat="1" ht="12.75" hidden="1" customHeight="1" x14ac:dyDescent="0.2">
      <c r="B71" s="45"/>
      <c r="C71" s="57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1"/>
    </row>
    <row r="72" spans="2:17" s="34" customFormat="1" ht="12.75" hidden="1" customHeight="1" x14ac:dyDescent="0.2">
      <c r="B72" s="45"/>
      <c r="C72" s="57"/>
      <c r="D72" s="58" t="s">
        <v>113</v>
      </c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1"/>
    </row>
    <row r="73" spans="2:17" ht="12.75" hidden="1" customHeight="1" x14ac:dyDescent="0.2">
      <c r="B73" s="39"/>
      <c r="C73" s="60"/>
      <c r="D73" s="58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42"/>
    </row>
    <row r="74" spans="2:17" ht="12.75" hidden="1" customHeight="1" x14ac:dyDescent="0.2">
      <c r="B74" s="39"/>
      <c r="C74" s="60"/>
      <c r="D74" s="58" t="s">
        <v>114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42"/>
    </row>
    <row r="75" spans="2:17" ht="12.75" hidden="1" customHeight="1" x14ac:dyDescent="0.2">
      <c r="B75" s="39"/>
      <c r="C75" s="60"/>
      <c r="D75" s="58" t="s">
        <v>102</v>
      </c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42"/>
    </row>
    <row r="76" spans="2:17" ht="12.75" hidden="1" customHeight="1" x14ac:dyDescent="0.2">
      <c r="B76" s="39"/>
      <c r="C76" s="60"/>
      <c r="D76" s="58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42"/>
    </row>
    <row r="77" spans="2:17" ht="12.75" hidden="1" customHeight="1" x14ac:dyDescent="0.2">
      <c r="B77" s="39"/>
      <c r="C77" s="60"/>
      <c r="D77" s="58" t="s">
        <v>103</v>
      </c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42"/>
    </row>
    <row r="78" spans="2:17" ht="12.75" hidden="1" customHeight="1" x14ac:dyDescent="0.2">
      <c r="B78" s="39"/>
      <c r="C78" s="60"/>
      <c r="D78" s="58" t="s">
        <v>119</v>
      </c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42"/>
    </row>
    <row r="79" spans="2:17" ht="12.75" customHeight="1" x14ac:dyDescent="0.2">
      <c r="B79" s="39"/>
      <c r="C79" s="60"/>
      <c r="D79" s="58"/>
      <c r="E79" s="61"/>
      <c r="F79" s="61"/>
      <c r="G79" s="61"/>
      <c r="H79" s="61"/>
      <c r="I79" s="61"/>
      <c r="J79" s="61"/>
      <c r="K79" s="61"/>
      <c r="L79" s="61"/>
      <c r="M79" s="61"/>
      <c r="N79" s="191"/>
      <c r="O79" s="42"/>
    </row>
    <row r="80" spans="2:17" ht="12.75" customHeight="1" x14ac:dyDescent="0.2">
      <c r="B80" s="39"/>
      <c r="C80" s="63" t="s">
        <v>69</v>
      </c>
      <c r="D80" s="62" t="s">
        <v>108</v>
      </c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42"/>
    </row>
    <row r="81" spans="2:15" ht="12.75" customHeight="1" x14ac:dyDescent="0.2">
      <c r="B81" s="39"/>
      <c r="C81" s="63"/>
      <c r="D81" s="62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42"/>
    </row>
    <row r="82" spans="2:15" ht="12.75" customHeight="1" x14ac:dyDescent="0.2">
      <c r="B82" s="39"/>
      <c r="C82" s="63"/>
      <c r="D82" s="58" t="s">
        <v>104</v>
      </c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42"/>
    </row>
    <row r="83" spans="2:15" ht="12.75" customHeight="1" x14ac:dyDescent="0.2">
      <c r="B83" s="39"/>
      <c r="C83" s="63"/>
      <c r="D83" s="185" t="s">
        <v>154</v>
      </c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42"/>
    </row>
    <row r="84" spans="2:15" ht="12.75" customHeight="1" x14ac:dyDescent="0.2">
      <c r="B84" s="39"/>
      <c r="C84" s="63"/>
      <c r="D84" s="58" t="s">
        <v>148</v>
      </c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42"/>
    </row>
    <row r="85" spans="2:15" ht="12.75" customHeight="1" x14ac:dyDescent="0.2">
      <c r="B85" s="39"/>
      <c r="C85" s="63"/>
      <c r="D85" s="58" t="s">
        <v>149</v>
      </c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42"/>
    </row>
    <row r="86" spans="2:15" ht="12.75" customHeight="1" x14ac:dyDescent="0.2">
      <c r="B86" s="39"/>
      <c r="C86" s="63"/>
      <c r="D86" s="58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42"/>
    </row>
    <row r="87" spans="2:15" ht="12.75" customHeight="1" x14ac:dyDescent="0.2">
      <c r="B87" s="39"/>
      <c r="C87" s="63"/>
      <c r="D87" s="185" t="s">
        <v>155</v>
      </c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42"/>
    </row>
    <row r="88" spans="2:15" ht="12.75" customHeight="1" x14ac:dyDescent="0.2">
      <c r="B88" s="39"/>
      <c r="C88" s="63"/>
      <c r="D88" s="185" t="s">
        <v>156</v>
      </c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42"/>
    </row>
    <row r="89" spans="2:15" ht="12.75" customHeight="1" x14ac:dyDescent="0.2">
      <c r="B89" s="39"/>
      <c r="C89" s="63"/>
      <c r="D89" s="58" t="s">
        <v>133</v>
      </c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42"/>
    </row>
    <row r="90" spans="2:15" ht="12.75" customHeight="1" x14ac:dyDescent="0.2">
      <c r="B90" s="39"/>
      <c r="C90" s="63"/>
      <c r="D90" s="58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42"/>
    </row>
    <row r="91" spans="2:15" ht="12.75" customHeight="1" x14ac:dyDescent="0.2">
      <c r="B91" s="39"/>
      <c r="C91" s="63"/>
      <c r="D91" s="185" t="s">
        <v>157</v>
      </c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42"/>
    </row>
    <row r="92" spans="2:15" ht="12.75" customHeight="1" x14ac:dyDescent="0.2">
      <c r="B92" s="39"/>
      <c r="C92" s="63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42"/>
    </row>
    <row r="93" spans="2:15" ht="12.75" customHeight="1" x14ac:dyDescent="0.2">
      <c r="B93" s="39"/>
      <c r="C93" s="63" t="s">
        <v>82</v>
      </c>
      <c r="D93" s="62" t="s">
        <v>84</v>
      </c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42"/>
    </row>
    <row r="94" spans="2:15" ht="12.75" customHeight="1" x14ac:dyDescent="0.2">
      <c r="B94" s="39"/>
      <c r="C94" s="63"/>
      <c r="D94" s="185" t="s">
        <v>162</v>
      </c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42"/>
    </row>
    <row r="95" spans="2:15" ht="12.75" customHeight="1" x14ac:dyDescent="0.2">
      <c r="B95" s="39"/>
      <c r="C95" s="63"/>
      <c r="D95" s="192" t="s">
        <v>166</v>
      </c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42"/>
    </row>
    <row r="96" spans="2:15" ht="12.75" customHeight="1" x14ac:dyDescent="0.2">
      <c r="B96" s="39"/>
      <c r="C96" s="63"/>
      <c r="D96" s="58" t="s">
        <v>105</v>
      </c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42"/>
    </row>
    <row r="97" spans="2:15" ht="12.75" customHeight="1" x14ac:dyDescent="0.2">
      <c r="B97" s="39"/>
      <c r="C97" s="63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42"/>
    </row>
    <row r="98" spans="2:15" ht="12.75" customHeight="1" x14ac:dyDescent="0.2">
      <c r="B98" s="39"/>
      <c r="C98" s="63" t="s">
        <v>83</v>
      </c>
      <c r="D98" s="62" t="s">
        <v>106</v>
      </c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42"/>
    </row>
    <row r="99" spans="2:15" ht="12.75" customHeight="1" x14ac:dyDescent="0.2">
      <c r="B99" s="39"/>
      <c r="C99" s="63"/>
      <c r="D99" s="58" t="s">
        <v>107</v>
      </c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42"/>
    </row>
    <row r="100" spans="2:15" x14ac:dyDescent="0.2">
      <c r="B100" s="39"/>
      <c r="C100" s="63"/>
      <c r="D100" s="58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42"/>
    </row>
    <row r="101" spans="2:15" x14ac:dyDescent="0.2">
      <c r="B101" s="39"/>
      <c r="C101" s="63"/>
      <c r="D101" s="58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42"/>
    </row>
    <row r="102" spans="2:15" x14ac:dyDescent="0.2">
      <c r="B102" s="39"/>
      <c r="C102" s="63"/>
      <c r="D102" s="58" t="s">
        <v>85</v>
      </c>
      <c r="E102" s="58"/>
      <c r="F102" s="58"/>
      <c r="G102" s="58"/>
      <c r="H102" s="58"/>
      <c r="I102" s="58"/>
      <c r="J102" s="58"/>
      <c r="K102" s="58"/>
      <c r="L102" s="58"/>
      <c r="M102" s="61"/>
      <c r="N102" s="61"/>
      <c r="O102" s="42"/>
    </row>
    <row r="103" spans="2:15" x14ac:dyDescent="0.2">
      <c r="B103" s="39"/>
      <c r="C103" s="63"/>
      <c r="D103" s="185" t="s">
        <v>160</v>
      </c>
      <c r="E103" s="58"/>
      <c r="F103" s="58"/>
      <c r="G103" s="58"/>
      <c r="H103" s="58"/>
      <c r="I103" s="58"/>
      <c r="J103" s="58"/>
      <c r="K103" s="58"/>
      <c r="L103" s="58"/>
      <c r="M103" s="61"/>
      <c r="N103" s="61"/>
      <c r="O103" s="42"/>
    </row>
    <row r="104" spans="2:15" x14ac:dyDescent="0.2">
      <c r="B104" s="39"/>
      <c r="C104" s="60"/>
      <c r="D104" s="70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42"/>
    </row>
    <row r="105" spans="2:15" x14ac:dyDescent="0.2">
      <c r="B105" s="39"/>
      <c r="C105" s="40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2"/>
    </row>
    <row r="106" spans="2:15" ht="13.5" thickBot="1" x14ac:dyDescent="0.25">
      <c r="B106" s="52"/>
      <c r="C106" s="53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6" t="s">
        <v>138</v>
      </c>
      <c r="O106" s="55"/>
    </row>
  </sheetData>
  <sheetProtection algorithmName="SHA-512" hashValue="CC511WQx8NRHg6n/4ABOTpiWv1pT9mZsLxXU/Z720BhBHcCZLNTXR0kc/tn5ZCRwB3smo4mpiNv1pZS2ZXCOAA==" saltValue="Iev6jWBrURndkGZPte2OEw==" spinCount="100000" sheet="1" objects="1" scenarios="1"/>
  <phoneticPr fontId="0" type="noConversion"/>
  <hyperlinks>
    <hyperlink ref="G50" r:id="rId1"/>
  </hyperlinks>
  <pageMargins left="0.75" right="0.75" top="1" bottom="1" header="0.5" footer="0.5"/>
  <pageSetup paperSize="9" scale="73" orientation="portrait" r:id="rId2"/>
  <headerFooter alignWithMargins="0">
    <oddHeader>&amp;L&amp;"Arial,Vet"&amp;F&amp;R&amp;P</oddHeader>
    <oddFooter>&amp;L&amp;"Arial,Vet"Keizer&amp;C&amp;"Arial,Vet"&amp;A&amp;R&amp;"Arial,Vet"&amp;D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L320"/>
  <sheetViews>
    <sheetView tabSelected="1" zoomScale="80" zoomScaleNormal="80" workbookViewId="0">
      <selection activeCell="B2" sqref="B2"/>
    </sheetView>
  </sheetViews>
  <sheetFormatPr defaultRowHeight="12" customHeight="1" x14ac:dyDescent="0.2"/>
  <cols>
    <col min="1" max="1" width="1.42578125" style="79" customWidth="1"/>
    <col min="2" max="3" width="2.7109375" style="79" customWidth="1"/>
    <col min="4" max="4" width="24.42578125" style="77" customWidth="1"/>
    <col min="5" max="5" width="9.42578125" style="77" customWidth="1"/>
    <col min="6" max="6" width="8.7109375" style="77" customWidth="1"/>
    <col min="7" max="7" width="8.5703125" style="77" customWidth="1"/>
    <col min="8" max="8" width="11" style="77" customWidth="1"/>
    <col min="9" max="9" width="1.42578125" style="77" customWidth="1"/>
    <col min="10" max="10" width="11.42578125" style="77" customWidth="1"/>
    <col min="11" max="11" width="8.7109375" style="77" customWidth="1"/>
    <col min="12" max="12" width="1" style="77" customWidth="1"/>
    <col min="13" max="13" width="8.7109375" style="77" customWidth="1"/>
    <col min="14" max="14" width="12.7109375" style="77" customWidth="1"/>
    <col min="15" max="16" width="8.7109375" style="77" customWidth="1"/>
    <col min="17" max="17" width="9.42578125" style="76" customWidth="1"/>
    <col min="18" max="18" width="1.140625" style="77" customWidth="1"/>
    <col min="19" max="19" width="8.7109375" style="77" customWidth="1"/>
    <col min="20" max="20" width="12.7109375" style="77" customWidth="1"/>
    <col min="21" max="22" width="8.7109375" style="77" customWidth="1"/>
    <col min="23" max="23" width="11.85546875" style="76" customWidth="1"/>
    <col min="24" max="24" width="1.42578125" style="77" customWidth="1"/>
    <col min="25" max="25" width="12.85546875" style="78" bestFit="1" customWidth="1"/>
    <col min="26" max="26" width="1.28515625" style="79" customWidth="1"/>
    <col min="27" max="28" width="2.7109375" style="79" customWidth="1"/>
    <col min="29" max="32" width="9.140625" style="79"/>
    <col min="33" max="33" width="17.140625" style="79" bestFit="1" customWidth="1"/>
    <col min="34" max="16384" width="9.140625" style="79"/>
  </cols>
  <sheetData>
    <row r="1" spans="2:38" ht="13.5" thickBot="1" x14ac:dyDescent="0.25">
      <c r="B1" s="74"/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2:38" ht="12.75" x14ac:dyDescent="0.2">
      <c r="B2" s="109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2"/>
      <c r="R2" s="111"/>
      <c r="S2" s="111"/>
      <c r="T2" s="111"/>
      <c r="U2" s="111"/>
      <c r="V2" s="111"/>
      <c r="W2" s="112"/>
      <c r="X2" s="111"/>
      <c r="Y2" s="113"/>
      <c r="Z2" s="110"/>
      <c r="AA2" s="114"/>
    </row>
    <row r="3" spans="2:38" ht="12.75" x14ac:dyDescent="0.2">
      <c r="B3" s="115"/>
      <c r="C3" s="9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  <c r="R3" s="94"/>
      <c r="S3" s="94"/>
      <c r="T3" s="94"/>
      <c r="U3" s="94"/>
      <c r="V3" s="94"/>
      <c r="W3" s="95"/>
      <c r="X3" s="94"/>
      <c r="Y3" s="96"/>
      <c r="Z3" s="93"/>
      <c r="AA3" s="116"/>
    </row>
    <row r="4" spans="2:38" s="80" customFormat="1" ht="18.75" x14ac:dyDescent="0.3">
      <c r="B4" s="117"/>
      <c r="C4" s="3" t="s">
        <v>21</v>
      </c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97"/>
      <c r="R4" s="2"/>
      <c r="S4" s="2"/>
      <c r="T4" s="2"/>
      <c r="U4" s="2"/>
      <c r="V4" s="2"/>
      <c r="W4" s="97"/>
      <c r="X4" s="2"/>
      <c r="Y4" s="98"/>
      <c r="Z4" s="1"/>
      <c r="AA4" s="118"/>
    </row>
    <row r="5" spans="2:38" s="81" customFormat="1" ht="12.75" customHeight="1" x14ac:dyDescent="0.2">
      <c r="B5" s="119"/>
      <c r="C5" s="188" t="s">
        <v>163</v>
      </c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100"/>
      <c r="S5" s="100"/>
      <c r="T5" s="100"/>
      <c r="U5" s="100"/>
      <c r="V5" s="100"/>
      <c r="W5" s="101"/>
      <c r="X5" s="100"/>
      <c r="Y5" s="102"/>
      <c r="Z5" s="103"/>
      <c r="AA5" s="120"/>
      <c r="AL5" s="82"/>
    </row>
    <row r="6" spans="2:38" ht="12.75" customHeight="1" x14ac:dyDescent="0.2">
      <c r="B6" s="121"/>
      <c r="C6" s="104"/>
      <c r="D6" s="105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95"/>
      <c r="R6" s="94"/>
      <c r="S6" s="94"/>
      <c r="T6" s="94"/>
      <c r="U6" s="94"/>
      <c r="V6" s="94"/>
      <c r="W6" s="95"/>
      <c r="X6" s="94"/>
      <c r="Y6" s="96"/>
      <c r="Z6" s="93"/>
      <c r="AA6" s="116"/>
    </row>
    <row r="7" spans="2:38" s="84" customFormat="1" ht="12.75" customHeight="1" x14ac:dyDescent="0.2">
      <c r="B7" s="115"/>
      <c r="C7" s="141"/>
      <c r="D7" s="148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8"/>
      <c r="R7" s="139"/>
      <c r="S7" s="139"/>
      <c r="T7" s="139"/>
      <c r="U7" s="139"/>
      <c r="V7" s="139"/>
      <c r="W7" s="138"/>
      <c r="X7" s="139"/>
      <c r="Y7" s="140"/>
      <c r="Z7" s="141"/>
      <c r="AA7" s="116"/>
      <c r="AB7" s="79"/>
      <c r="AC7" s="79"/>
      <c r="AD7" s="79"/>
      <c r="AE7" s="79"/>
      <c r="AF7" s="79"/>
      <c r="AG7" s="79"/>
      <c r="AH7" s="79"/>
      <c r="AI7" s="79"/>
      <c r="AJ7" s="83"/>
      <c r="AL7" s="85"/>
    </row>
    <row r="8" spans="2:38" s="84" customFormat="1" ht="12.75" customHeight="1" x14ac:dyDescent="0.2">
      <c r="B8" s="122"/>
      <c r="C8" s="136"/>
      <c r="D8" s="167" t="s">
        <v>60</v>
      </c>
      <c r="E8" s="137"/>
      <c r="F8" s="137"/>
      <c r="G8" s="136"/>
      <c r="H8" s="183">
        <f>SUM(Y18:Y229)</f>
        <v>7986.2711562000004</v>
      </c>
      <c r="I8" s="168"/>
      <c r="J8" s="137"/>
      <c r="K8" s="169" t="s">
        <v>5</v>
      </c>
      <c r="L8" s="139"/>
      <c r="M8" s="139"/>
      <c r="N8" s="139"/>
      <c r="O8" s="195" t="s">
        <v>61</v>
      </c>
      <c r="P8" s="139"/>
      <c r="Q8" s="138"/>
      <c r="R8" s="139"/>
      <c r="S8" s="139"/>
      <c r="T8" s="139"/>
      <c r="U8" s="139"/>
      <c r="V8" s="139"/>
      <c r="W8" s="138"/>
      <c r="X8" s="139"/>
      <c r="Y8" s="140"/>
      <c r="Z8" s="141"/>
      <c r="AA8" s="116"/>
      <c r="AB8" s="79"/>
      <c r="AC8" s="79"/>
      <c r="AD8" s="79"/>
      <c r="AE8" s="79"/>
      <c r="AF8" s="79"/>
      <c r="AG8" s="79"/>
      <c r="AH8" s="79"/>
      <c r="AI8" s="79"/>
      <c r="AJ8" s="83"/>
      <c r="AL8" s="87"/>
    </row>
    <row r="9" spans="2:38" s="84" customFormat="1" ht="12.75" customHeight="1" x14ac:dyDescent="0.2">
      <c r="B9" s="122"/>
      <c r="C9" s="136"/>
      <c r="D9" s="167" t="s">
        <v>59</v>
      </c>
      <c r="E9" s="137"/>
      <c r="F9" s="137"/>
      <c r="G9" s="136"/>
      <c r="H9" s="170">
        <f>SUM(G18:G229)</f>
        <v>4</v>
      </c>
      <c r="I9" s="171"/>
      <c r="J9" s="137"/>
      <c r="K9" s="172"/>
      <c r="L9" s="139"/>
      <c r="M9" s="139"/>
      <c r="N9" s="139"/>
      <c r="O9" s="139"/>
      <c r="P9" s="139"/>
      <c r="Q9" s="138"/>
      <c r="R9" s="139"/>
      <c r="S9" s="139"/>
      <c r="T9" s="139"/>
      <c r="U9" s="139"/>
      <c r="V9" s="139"/>
      <c r="W9" s="138"/>
      <c r="X9" s="139"/>
      <c r="Y9" s="140"/>
      <c r="Z9" s="141"/>
      <c r="AA9" s="116"/>
      <c r="AB9" s="79"/>
      <c r="AC9" s="79"/>
      <c r="AD9" s="79"/>
      <c r="AE9" s="79"/>
      <c r="AF9" s="79"/>
      <c r="AG9" s="79"/>
      <c r="AH9" s="79"/>
      <c r="AI9" s="79"/>
      <c r="AJ9" s="83"/>
      <c r="AL9" s="87"/>
    </row>
    <row r="10" spans="2:38" s="88" customFormat="1" ht="12.75" customHeight="1" x14ac:dyDescent="0.2">
      <c r="B10" s="123"/>
      <c r="C10" s="173"/>
      <c r="D10" s="173" t="s">
        <v>52</v>
      </c>
      <c r="E10" s="145"/>
      <c r="F10" s="145"/>
      <c r="G10" s="173"/>
      <c r="H10" s="162">
        <f>H8/H9</f>
        <v>1996.5677890500001</v>
      </c>
      <c r="I10" s="166"/>
      <c r="J10" s="173"/>
      <c r="K10" s="172"/>
      <c r="L10" s="145"/>
      <c r="M10" s="145"/>
      <c r="N10" s="145"/>
      <c r="O10" s="145"/>
      <c r="P10" s="145"/>
      <c r="Q10" s="144"/>
      <c r="R10" s="145"/>
      <c r="S10" s="145"/>
      <c r="T10" s="145"/>
      <c r="U10" s="145"/>
      <c r="V10" s="145"/>
      <c r="W10" s="144"/>
      <c r="X10" s="145"/>
      <c r="Y10" s="140"/>
      <c r="Z10" s="173"/>
      <c r="AA10" s="124"/>
      <c r="AJ10" s="83"/>
      <c r="AL10" s="87"/>
    </row>
    <row r="11" spans="2:38" s="84" customFormat="1" ht="12.75" customHeight="1" x14ac:dyDescent="0.2">
      <c r="B11" s="115"/>
      <c r="C11" s="141"/>
      <c r="D11" s="141"/>
      <c r="E11" s="139"/>
      <c r="F11" s="139"/>
      <c r="G11" s="166"/>
      <c r="H11" s="139"/>
      <c r="I11" s="139"/>
      <c r="J11" s="139"/>
      <c r="K11" s="139"/>
      <c r="L11" s="139"/>
      <c r="M11" s="139"/>
      <c r="N11" s="139"/>
      <c r="O11" s="139"/>
      <c r="P11" s="139"/>
      <c r="Q11" s="138"/>
      <c r="R11" s="139"/>
      <c r="S11" s="139"/>
      <c r="T11" s="139"/>
      <c r="U11" s="139"/>
      <c r="V11" s="139"/>
      <c r="W11" s="138"/>
      <c r="X11" s="139"/>
      <c r="Y11" s="140"/>
      <c r="Z11" s="141"/>
      <c r="AA11" s="116"/>
      <c r="AB11" s="79"/>
      <c r="AC11" s="79"/>
      <c r="AD11" s="79"/>
      <c r="AE11" s="79"/>
      <c r="AF11" s="79"/>
      <c r="AG11" s="79"/>
      <c r="AH11" s="79"/>
      <c r="AI11" s="79"/>
      <c r="AJ11" s="83"/>
      <c r="AL11" s="87"/>
    </row>
    <row r="12" spans="2:38" s="84" customFormat="1" ht="12.75" customHeight="1" x14ac:dyDescent="0.2">
      <c r="B12" s="122"/>
      <c r="C12" s="107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95"/>
      <c r="R12" s="94"/>
      <c r="S12" s="94"/>
      <c r="T12" s="94"/>
      <c r="U12" s="94"/>
      <c r="V12" s="94"/>
      <c r="W12" s="95"/>
      <c r="X12" s="94"/>
      <c r="Y12" s="96"/>
      <c r="Z12" s="93"/>
      <c r="AA12" s="116"/>
      <c r="AB12" s="79"/>
      <c r="AC12" s="79"/>
      <c r="AD12" s="79"/>
      <c r="AE12" s="79"/>
      <c r="AF12" s="79"/>
      <c r="AG12" s="79"/>
      <c r="AH12" s="79"/>
      <c r="AI12" s="79"/>
      <c r="AJ12" s="83"/>
      <c r="AL12" s="85"/>
    </row>
    <row r="13" spans="2:38" s="84" customFormat="1" ht="12.75" customHeight="1" x14ac:dyDescent="0.2">
      <c r="B13" s="122"/>
      <c r="C13" s="136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8"/>
      <c r="R13" s="139"/>
      <c r="S13" s="139"/>
      <c r="T13" s="139"/>
      <c r="U13" s="139"/>
      <c r="V13" s="139"/>
      <c r="W13" s="138"/>
      <c r="X13" s="139"/>
      <c r="Y13" s="140"/>
      <c r="Z13" s="141"/>
      <c r="AA13" s="116"/>
      <c r="AB13" s="79"/>
      <c r="AC13" s="79"/>
      <c r="AD13" s="79"/>
      <c r="AE13" s="79"/>
      <c r="AF13" s="79"/>
      <c r="AG13" s="79"/>
      <c r="AH13" s="79"/>
      <c r="AI13" s="79"/>
      <c r="AJ13" s="83"/>
      <c r="AL13" s="85"/>
    </row>
    <row r="14" spans="2:38" s="89" customFormat="1" ht="12.75" customHeight="1" x14ac:dyDescent="0.2">
      <c r="B14" s="125"/>
      <c r="C14" s="142"/>
      <c r="D14" s="143" t="s">
        <v>49</v>
      </c>
      <c r="E14" s="142" t="s">
        <v>57</v>
      </c>
      <c r="F14" s="142" t="s">
        <v>13</v>
      </c>
      <c r="G14" s="142" t="s">
        <v>55</v>
      </c>
      <c r="H14" s="142" t="s">
        <v>12</v>
      </c>
      <c r="I14" s="142"/>
      <c r="J14" s="142" t="s">
        <v>53</v>
      </c>
      <c r="K14" s="142" t="s">
        <v>11</v>
      </c>
      <c r="L14" s="142"/>
      <c r="M14" s="193" t="s">
        <v>10</v>
      </c>
      <c r="N14" s="193"/>
      <c r="O14" s="194"/>
      <c r="P14" s="194"/>
      <c r="Q14" s="194"/>
      <c r="R14" s="142"/>
      <c r="S14" s="193" t="s">
        <v>9</v>
      </c>
      <c r="T14" s="193"/>
      <c r="U14" s="194"/>
      <c r="V14" s="194"/>
      <c r="W14" s="194"/>
      <c r="X14" s="142"/>
      <c r="Y14" s="144" t="s">
        <v>8</v>
      </c>
      <c r="Z14" s="142"/>
      <c r="AA14" s="126"/>
      <c r="AG14" s="174" t="s">
        <v>3</v>
      </c>
      <c r="AH14" s="174" t="s">
        <v>61</v>
      </c>
      <c r="AJ14" s="83"/>
      <c r="AL14" s="85"/>
    </row>
    <row r="15" spans="2:38" s="86" customFormat="1" ht="12.75" customHeight="1" x14ac:dyDescent="0.2">
      <c r="B15" s="127"/>
      <c r="C15" s="145"/>
      <c r="D15" s="146"/>
      <c r="E15" s="142" t="s">
        <v>1</v>
      </c>
      <c r="F15" s="142" t="s">
        <v>7</v>
      </c>
      <c r="G15" s="142" t="s">
        <v>56</v>
      </c>
      <c r="H15" s="145"/>
      <c r="I15" s="145"/>
      <c r="J15" s="142" t="s">
        <v>54</v>
      </c>
      <c r="K15" s="142" t="s">
        <v>6</v>
      </c>
      <c r="L15" s="142"/>
      <c r="M15" s="147" t="s">
        <v>1</v>
      </c>
      <c r="N15" s="189" t="s">
        <v>131</v>
      </c>
      <c r="O15" s="147" t="s">
        <v>0</v>
      </c>
      <c r="P15" s="189" t="s">
        <v>58</v>
      </c>
      <c r="Q15" s="138" t="s">
        <v>140</v>
      </c>
      <c r="R15" s="142"/>
      <c r="S15" s="147" t="s">
        <v>1</v>
      </c>
      <c r="T15" s="189" t="s">
        <v>131</v>
      </c>
      <c r="U15" s="147" t="s">
        <v>0</v>
      </c>
      <c r="V15" s="189" t="s">
        <v>58</v>
      </c>
      <c r="W15" s="138" t="s">
        <v>140</v>
      </c>
      <c r="X15" s="142"/>
      <c r="Y15" s="144"/>
      <c r="Z15" s="145"/>
      <c r="AA15" s="128"/>
      <c r="AG15" s="175" t="s">
        <v>23</v>
      </c>
      <c r="AH15" s="175" t="s">
        <v>39</v>
      </c>
      <c r="AJ15" s="83"/>
      <c r="AL15" s="85"/>
    </row>
    <row r="16" spans="2:38" s="84" customFormat="1" ht="12.75" customHeight="1" x14ac:dyDescent="0.2">
      <c r="B16" s="115"/>
      <c r="C16" s="141"/>
      <c r="D16" s="148"/>
      <c r="E16" s="139"/>
      <c r="F16" s="139"/>
      <c r="G16" s="139"/>
      <c r="H16" s="141"/>
      <c r="I16" s="141"/>
      <c r="J16" s="139"/>
      <c r="K16" s="139"/>
      <c r="L16" s="139"/>
      <c r="M16" s="139"/>
      <c r="N16" s="147" t="s">
        <v>132</v>
      </c>
      <c r="O16" s="139"/>
      <c r="P16" s="139"/>
      <c r="Q16" s="138"/>
      <c r="R16" s="139"/>
      <c r="S16" s="139"/>
      <c r="T16" s="147" t="s">
        <v>132</v>
      </c>
      <c r="U16" s="139"/>
      <c r="V16" s="139"/>
      <c r="W16" s="138"/>
      <c r="X16" s="139"/>
      <c r="Y16" s="140"/>
      <c r="Z16" s="141"/>
      <c r="AA16" s="116"/>
      <c r="AB16" s="79"/>
      <c r="AC16" s="79"/>
      <c r="AD16" s="79"/>
      <c r="AE16" s="79"/>
      <c r="AF16" s="79"/>
      <c r="AG16" s="175" t="s">
        <v>24</v>
      </c>
      <c r="AH16" s="175" t="s">
        <v>40</v>
      </c>
      <c r="AI16" s="79"/>
      <c r="AJ16" s="83"/>
      <c r="AL16" s="85"/>
    </row>
    <row r="17" spans="2:38" s="84" customFormat="1" ht="12.75" customHeight="1" x14ac:dyDescent="0.2">
      <c r="B17" s="115"/>
      <c r="C17" s="141"/>
      <c r="D17" s="148"/>
      <c r="E17" s="139"/>
      <c r="F17" s="139"/>
      <c r="G17" s="139"/>
      <c r="H17" s="141"/>
      <c r="I17" s="141"/>
      <c r="J17" s="139"/>
      <c r="K17" s="139"/>
      <c r="L17" s="139"/>
      <c r="M17" s="139"/>
      <c r="N17" s="147"/>
      <c r="O17" s="139"/>
      <c r="P17" s="139"/>
      <c r="Q17" s="138"/>
      <c r="R17" s="139"/>
      <c r="S17" s="139"/>
      <c r="T17" s="147"/>
      <c r="U17" s="139"/>
      <c r="V17" s="139"/>
      <c r="W17" s="138"/>
      <c r="X17" s="139"/>
      <c r="Y17" s="140"/>
      <c r="Z17" s="141"/>
      <c r="AA17" s="116"/>
      <c r="AB17" s="79"/>
      <c r="AC17" s="79"/>
      <c r="AD17" s="79"/>
      <c r="AE17" s="79"/>
      <c r="AF17" s="79"/>
      <c r="AG17" s="175" t="s">
        <v>25</v>
      </c>
      <c r="AH17" s="175" t="s">
        <v>41</v>
      </c>
      <c r="AI17" s="79"/>
      <c r="AJ17" s="83"/>
      <c r="AL17" s="85"/>
    </row>
    <row r="18" spans="2:38" s="84" customFormat="1" ht="12.75" customHeight="1" x14ac:dyDescent="0.2">
      <c r="B18" s="122"/>
      <c r="C18" s="136"/>
      <c r="D18" s="149" t="s">
        <v>145</v>
      </c>
      <c r="E18" s="150">
        <v>1961</v>
      </c>
      <c r="F18" s="150">
        <v>1986</v>
      </c>
      <c r="G18" s="151">
        <v>1</v>
      </c>
      <c r="H18" s="150" t="s">
        <v>39</v>
      </c>
      <c r="I18" s="137"/>
      <c r="J18" s="152">
        <f t="shared" ref="J18:J81" si="0">IF(H18="",0,VLOOKUP(H18,maxschaal,IF($O$8="PO",2,5),FALSE))*G18</f>
        <v>3978</v>
      </c>
      <c r="K18" s="153">
        <f>IF(E18="",,tabellen!$B$2-F18)</f>
        <v>30</v>
      </c>
      <c r="L18" s="137"/>
      <c r="M18" s="153">
        <f t="shared" ref="M18:M81" si="1">IF(E18="",,F18+25)</f>
        <v>2011</v>
      </c>
      <c r="N18" s="150" t="s">
        <v>123</v>
      </c>
      <c r="O18" s="154">
        <f>IF(E18="",,IF(K18&gt;=25,0,(VLOOKUP(K18,tabellen!$B$7:$C$12,2))))</f>
        <v>0</v>
      </c>
      <c r="P18" s="155">
        <f>IF(E18="",,IF(K18&gt;=25,0,(VLOOKUP(K18,tabellen!$B$7:$E$12,4))))</f>
        <v>0</v>
      </c>
      <c r="Q18" s="156">
        <f>IF((E18+67)&lt;M18,0,IF(N18="nee",0,IF(E18="",,(K18/25*(J18*1.08*50%)*O18)*P18)))</f>
        <v>0</v>
      </c>
      <c r="R18" s="139"/>
      <c r="S18" s="157">
        <f t="shared" ref="S18:S81" si="2">IF(E18="",,F18+40)</f>
        <v>2026</v>
      </c>
      <c r="T18" s="158" t="s">
        <v>123</v>
      </c>
      <c r="U18" s="159">
        <f>IF(E18="",,IF(K18&gt;=40,0,(VLOOKUP(K18,tabellen!$B$7:$D$12,3))))</f>
        <v>0.6</v>
      </c>
      <c r="V18" s="160">
        <f>IF(E18="",,IF(K18&gt;=40,0,(VLOOKUP(K18,tabellen!$B$7:$F$12,5))))</f>
        <v>0.69</v>
      </c>
      <c r="W18" s="156">
        <f>IF((E18+67)&lt;S18,0,IF(T18="nee",0,IF(E18="",,(K18/40*J18*1.08*U18)*V18)))</f>
        <v>1333.9825199999998</v>
      </c>
      <c r="X18" s="161"/>
      <c r="Y18" s="162">
        <f t="shared" ref="Y18:Y81" si="3">IF(E18="",,Q18+W18)</f>
        <v>1333.9825199999998</v>
      </c>
      <c r="Z18" s="141"/>
      <c r="AA18" s="116"/>
      <c r="AB18" s="79"/>
      <c r="AC18" s="79"/>
      <c r="AD18" s="79"/>
      <c r="AE18" s="79"/>
      <c r="AF18" s="79"/>
      <c r="AG18" s="175" t="s">
        <v>26</v>
      </c>
      <c r="AH18" s="175" t="s">
        <v>42</v>
      </c>
      <c r="AI18" s="79"/>
      <c r="AJ18" s="83"/>
      <c r="AL18" s="85"/>
    </row>
    <row r="19" spans="2:38" s="84" customFormat="1" ht="12.75" customHeight="1" x14ac:dyDescent="0.2">
      <c r="B19" s="122"/>
      <c r="C19" s="136"/>
      <c r="D19" s="149" t="s">
        <v>146</v>
      </c>
      <c r="E19" s="150">
        <v>1955</v>
      </c>
      <c r="F19" s="150">
        <v>1979</v>
      </c>
      <c r="G19" s="151">
        <v>1</v>
      </c>
      <c r="H19" s="150" t="s">
        <v>40</v>
      </c>
      <c r="I19" s="137"/>
      <c r="J19" s="152">
        <f t="shared" si="0"/>
        <v>4639</v>
      </c>
      <c r="K19" s="153">
        <f>IF(E19="",,tabellen!$B$2-F19)</f>
        <v>37</v>
      </c>
      <c r="L19" s="137"/>
      <c r="M19" s="153">
        <f t="shared" si="1"/>
        <v>2004</v>
      </c>
      <c r="N19" s="150" t="s">
        <v>123</v>
      </c>
      <c r="O19" s="154">
        <f>IF(E19="",,IF(K19&gt;=25,0,(VLOOKUP(K19,tabellen!$B$7:$C$12,2))))</f>
        <v>0</v>
      </c>
      <c r="P19" s="155">
        <f>IF(E19="",,IF(K19&gt;=25,0,(VLOOKUP(K19,tabellen!$B$7:$E$12,4))))</f>
        <v>0</v>
      </c>
      <c r="Q19" s="156">
        <f t="shared" ref="Q19:Q82" si="4">IF((E19+67)&lt;M19,0,IF(N19="nee",0,IF(E19="",,(K19/25*(J19*1.08*50%)*O19)*P19)))</f>
        <v>0</v>
      </c>
      <c r="R19" s="139"/>
      <c r="S19" s="157">
        <f t="shared" si="2"/>
        <v>2019</v>
      </c>
      <c r="T19" s="158" t="s">
        <v>123</v>
      </c>
      <c r="U19" s="159">
        <f>IF(E19="",,IF(K19&gt;=40,0,(VLOOKUP(K19,tabellen!$B$7:$D$12,3))))</f>
        <v>0.9</v>
      </c>
      <c r="V19" s="160">
        <f>IF(E19="",,IF(K19&gt;=40,0,(VLOOKUP(K19,tabellen!$B$7:$F$12,5))))</f>
        <v>0.93</v>
      </c>
      <c r="W19" s="156">
        <f t="shared" ref="W19:W82" si="5">IF((E19+67)&lt;S19,0,IF(T19="nee",0,IF(E19="",,(K19/40*J19*1.08*U19)*V19)))</f>
        <v>3878.960157</v>
      </c>
      <c r="X19" s="161"/>
      <c r="Y19" s="162">
        <f t="shared" si="3"/>
        <v>3878.960157</v>
      </c>
      <c r="Z19" s="141"/>
      <c r="AA19" s="116"/>
      <c r="AB19" s="79"/>
      <c r="AC19" s="79"/>
      <c r="AD19" s="79"/>
      <c r="AE19" s="79"/>
      <c r="AF19" s="79"/>
      <c r="AG19" s="175" t="s">
        <v>27</v>
      </c>
      <c r="AH19" s="176">
        <v>1</v>
      </c>
      <c r="AI19" s="79"/>
      <c r="AJ19" s="83"/>
      <c r="AL19" s="85"/>
    </row>
    <row r="20" spans="2:38" s="84" customFormat="1" ht="12.75" customHeight="1" x14ac:dyDescent="0.2">
      <c r="B20" s="122"/>
      <c r="C20" s="136"/>
      <c r="D20" s="184" t="s">
        <v>150</v>
      </c>
      <c r="E20" s="150">
        <v>1966</v>
      </c>
      <c r="F20" s="150">
        <v>1992</v>
      </c>
      <c r="G20" s="151">
        <v>1</v>
      </c>
      <c r="H20" s="150" t="s">
        <v>41</v>
      </c>
      <c r="I20" s="137"/>
      <c r="J20" s="152">
        <f t="shared" si="0"/>
        <v>5279</v>
      </c>
      <c r="K20" s="153">
        <f>IF(E20="",,tabellen!$B$2-F20)</f>
        <v>24</v>
      </c>
      <c r="L20" s="137"/>
      <c r="M20" s="153">
        <f t="shared" si="1"/>
        <v>2017</v>
      </c>
      <c r="N20" s="150" t="s">
        <v>123</v>
      </c>
      <c r="O20" s="154">
        <f>IF(E20="",,IF(K20&gt;=25,0,(VLOOKUP(K20,tabellen!$B$7:$C$12,2))))</f>
        <v>0.75</v>
      </c>
      <c r="P20" s="155">
        <f>IF(E20="",,IF(K20&gt;=25,0,(VLOOKUP(K20,tabellen!$B$7:$E$12,4))))</f>
        <v>0.88</v>
      </c>
      <c r="Q20" s="156">
        <f t="shared" si="4"/>
        <v>1806.1781759999999</v>
      </c>
      <c r="R20" s="139"/>
      <c r="S20" s="157">
        <f t="shared" si="2"/>
        <v>2032</v>
      </c>
      <c r="T20" s="158" t="s">
        <v>123</v>
      </c>
      <c r="U20" s="159">
        <f>IF(E20="",,IF(K20&gt;=40,0,(VLOOKUP(K20,tabellen!$B$7:$D$12,3))))</f>
        <v>0.4</v>
      </c>
      <c r="V20" s="160">
        <f>IF(E20="",,IF(K20&gt;=40,0,(VLOOKUP(K20,tabellen!$B$7:$F$12,5))))</f>
        <v>0.54</v>
      </c>
      <c r="W20" s="156">
        <f t="shared" si="5"/>
        <v>738.89107200000024</v>
      </c>
      <c r="X20" s="161"/>
      <c r="Y20" s="162">
        <f t="shared" si="3"/>
        <v>2545.0692480000002</v>
      </c>
      <c r="Z20" s="141"/>
      <c r="AA20" s="116"/>
      <c r="AB20" s="79"/>
      <c r="AC20" s="79"/>
      <c r="AD20" s="79"/>
      <c r="AE20" s="79"/>
      <c r="AF20" s="79"/>
      <c r="AG20" s="175" t="s">
        <v>28</v>
      </c>
      <c r="AH20" s="176">
        <v>2</v>
      </c>
      <c r="AI20" s="79"/>
      <c r="AJ20" s="83"/>
      <c r="AL20" s="85"/>
    </row>
    <row r="21" spans="2:38" s="84" customFormat="1" ht="12.75" customHeight="1" x14ac:dyDescent="0.2">
      <c r="B21" s="122"/>
      <c r="C21" s="136"/>
      <c r="D21" s="184" t="s">
        <v>151</v>
      </c>
      <c r="E21" s="150">
        <v>1977</v>
      </c>
      <c r="F21" s="150">
        <v>2005</v>
      </c>
      <c r="G21" s="151">
        <v>1</v>
      </c>
      <c r="H21" s="150" t="s">
        <v>39</v>
      </c>
      <c r="I21" s="137"/>
      <c r="J21" s="152">
        <f t="shared" si="0"/>
        <v>3978</v>
      </c>
      <c r="K21" s="153">
        <f>IF(E21="",,tabellen!$B$2-F21)</f>
        <v>11</v>
      </c>
      <c r="L21" s="137"/>
      <c r="M21" s="153">
        <f t="shared" si="1"/>
        <v>2030</v>
      </c>
      <c r="N21" s="150" t="s">
        <v>123</v>
      </c>
      <c r="O21" s="154">
        <f>IF(E21="",,IF(K21&gt;=25,0,(VLOOKUP(K21,tabellen!$B$7:$C$12,2))))</f>
        <v>0.35</v>
      </c>
      <c r="P21" s="155">
        <f>IF(E21="",,IF(K21&gt;=25,0,(VLOOKUP(K21,tabellen!$B$7:$E$12,4))))</f>
        <v>0.69</v>
      </c>
      <c r="Q21" s="156">
        <f t="shared" si="4"/>
        <v>228.25923120000002</v>
      </c>
      <c r="R21" s="139"/>
      <c r="S21" s="157">
        <f t="shared" si="2"/>
        <v>2045</v>
      </c>
      <c r="T21" s="158" t="s">
        <v>123</v>
      </c>
      <c r="U21" s="159">
        <f>IF(E21="",,IF(K21&gt;=40,0,(VLOOKUP(K21,tabellen!$B$7:$D$12,3))))</f>
        <v>0.2</v>
      </c>
      <c r="V21" s="160">
        <f>IF(E21="",,IF(K21&gt;=40,0,(VLOOKUP(K21,tabellen!$B$7:$F$12,5))))</f>
        <v>0.48</v>
      </c>
      <c r="W21" s="156">
        <f t="shared" si="5"/>
        <v>0</v>
      </c>
      <c r="X21" s="161"/>
      <c r="Y21" s="162">
        <f t="shared" si="3"/>
        <v>228.25923120000002</v>
      </c>
      <c r="Z21" s="141"/>
      <c r="AA21" s="116"/>
      <c r="AB21" s="79"/>
      <c r="AC21" s="79"/>
      <c r="AD21" s="79"/>
      <c r="AE21" s="79"/>
      <c r="AF21" s="79"/>
      <c r="AG21" s="175" t="s">
        <v>29</v>
      </c>
      <c r="AH21" s="176">
        <v>3</v>
      </c>
      <c r="AI21" s="79"/>
      <c r="AJ21" s="83"/>
      <c r="AL21" s="85"/>
    </row>
    <row r="22" spans="2:38" s="84" customFormat="1" ht="12.75" customHeight="1" x14ac:dyDescent="0.2">
      <c r="B22" s="122"/>
      <c r="C22" s="136"/>
      <c r="D22" s="149"/>
      <c r="E22" s="150"/>
      <c r="F22" s="150"/>
      <c r="G22" s="151"/>
      <c r="H22" s="150"/>
      <c r="I22" s="137"/>
      <c r="J22" s="152">
        <f t="shared" si="0"/>
        <v>0</v>
      </c>
      <c r="K22" s="153">
        <f>IF(E22="",,tabellen!$B$2-F22)</f>
        <v>0</v>
      </c>
      <c r="L22" s="137"/>
      <c r="M22" s="153">
        <f t="shared" si="1"/>
        <v>0</v>
      </c>
      <c r="N22" s="150"/>
      <c r="O22" s="154">
        <f>IF(E22="",,IF(K22&gt;=25,0,(VLOOKUP(K22,tabellen!$B$7:$C$12,2))))</f>
        <v>0</v>
      </c>
      <c r="P22" s="155">
        <f>IF(E22="",,IF(K22&gt;=25,0,(VLOOKUP(K22,tabellen!$B$7:$E$12,4))))</f>
        <v>0</v>
      </c>
      <c r="Q22" s="156">
        <f t="shared" si="4"/>
        <v>0</v>
      </c>
      <c r="R22" s="139"/>
      <c r="S22" s="157">
        <f t="shared" si="2"/>
        <v>0</v>
      </c>
      <c r="T22" s="158"/>
      <c r="U22" s="159">
        <f>IF(E22="",,IF(K22&gt;=40,0,(VLOOKUP(K22,tabellen!$B$7:$D$12,3))))</f>
        <v>0</v>
      </c>
      <c r="V22" s="160">
        <f>IF(E22="",,IF(K22&gt;=40,0,(VLOOKUP(K22,tabellen!$B$7:$F$12,5))))</f>
        <v>0</v>
      </c>
      <c r="W22" s="156">
        <f t="shared" si="5"/>
        <v>0</v>
      </c>
      <c r="X22" s="161"/>
      <c r="Y22" s="162">
        <f t="shared" si="3"/>
        <v>0</v>
      </c>
      <c r="Z22" s="141"/>
      <c r="AA22" s="116"/>
      <c r="AB22" s="79"/>
      <c r="AC22" s="79"/>
      <c r="AD22" s="79"/>
      <c r="AE22" s="79"/>
      <c r="AF22" s="79"/>
      <c r="AG22" s="175" t="s">
        <v>30</v>
      </c>
      <c r="AH22" s="176">
        <v>4</v>
      </c>
      <c r="AI22" s="79"/>
      <c r="AJ22" s="83"/>
      <c r="AL22" s="85"/>
    </row>
    <row r="23" spans="2:38" s="84" customFormat="1" ht="12.75" customHeight="1" x14ac:dyDescent="0.2">
      <c r="B23" s="122"/>
      <c r="C23" s="136"/>
      <c r="D23" s="149"/>
      <c r="E23" s="150"/>
      <c r="F23" s="150"/>
      <c r="G23" s="151"/>
      <c r="H23" s="150"/>
      <c r="I23" s="137"/>
      <c r="J23" s="152">
        <f t="shared" si="0"/>
        <v>0</v>
      </c>
      <c r="K23" s="153">
        <f>IF(E23="",,tabellen!$B$2-F23)</f>
        <v>0</v>
      </c>
      <c r="L23" s="137"/>
      <c r="M23" s="153">
        <f t="shared" si="1"/>
        <v>0</v>
      </c>
      <c r="N23" s="150"/>
      <c r="O23" s="154">
        <f>IF(E23="",,IF(K23&gt;=25,0,(VLOOKUP(K23,tabellen!$B$7:$C$12,2))))</f>
        <v>0</v>
      </c>
      <c r="P23" s="155">
        <f>IF(E23="",,IF(K23&gt;=25,0,(VLOOKUP(K23,tabellen!$B$7:$E$12,4))))</f>
        <v>0</v>
      </c>
      <c r="Q23" s="156">
        <f t="shared" si="4"/>
        <v>0</v>
      </c>
      <c r="R23" s="139"/>
      <c r="S23" s="157">
        <f t="shared" si="2"/>
        <v>0</v>
      </c>
      <c r="T23" s="158"/>
      <c r="U23" s="159">
        <f>IF(E23="",,IF(K23&gt;=40,0,(VLOOKUP(K23,tabellen!$B$7:$D$12,3))))</f>
        <v>0</v>
      </c>
      <c r="V23" s="160">
        <f>IF(E23="",,IF(K23&gt;=40,0,(VLOOKUP(K23,tabellen!$B$7:$F$12,5))))</f>
        <v>0</v>
      </c>
      <c r="W23" s="156">
        <f t="shared" si="5"/>
        <v>0</v>
      </c>
      <c r="X23" s="161"/>
      <c r="Y23" s="162">
        <f t="shared" si="3"/>
        <v>0</v>
      </c>
      <c r="Z23" s="141"/>
      <c r="AA23" s="116"/>
      <c r="AB23" s="79"/>
      <c r="AC23" s="79"/>
      <c r="AD23" s="79"/>
      <c r="AE23" s="79"/>
      <c r="AF23" s="79"/>
      <c r="AG23" s="175" t="s">
        <v>31</v>
      </c>
      <c r="AH23" s="176">
        <v>5</v>
      </c>
      <c r="AI23" s="79"/>
      <c r="AJ23" s="83"/>
      <c r="AL23" s="85"/>
    </row>
    <row r="24" spans="2:38" s="84" customFormat="1" ht="12.75" customHeight="1" x14ac:dyDescent="0.2">
      <c r="B24" s="122"/>
      <c r="C24" s="136"/>
      <c r="D24" s="149"/>
      <c r="E24" s="150"/>
      <c r="F24" s="150"/>
      <c r="G24" s="151"/>
      <c r="H24" s="150"/>
      <c r="I24" s="137"/>
      <c r="J24" s="152">
        <f t="shared" si="0"/>
        <v>0</v>
      </c>
      <c r="K24" s="153">
        <f>IF(E24="",,tabellen!$B$2-F24)</f>
        <v>0</v>
      </c>
      <c r="L24" s="137"/>
      <c r="M24" s="153">
        <f t="shared" si="1"/>
        <v>0</v>
      </c>
      <c r="N24" s="150"/>
      <c r="O24" s="154">
        <f>IF(E24="",,IF(K24&gt;=25,0,(VLOOKUP(K24,tabellen!$B$7:$C$12,2))))</f>
        <v>0</v>
      </c>
      <c r="P24" s="155">
        <f>IF(E24="",,IF(K24&gt;=25,0,(VLOOKUP(K24,tabellen!$B$7:$E$12,4))))</f>
        <v>0</v>
      </c>
      <c r="Q24" s="156">
        <f t="shared" si="4"/>
        <v>0</v>
      </c>
      <c r="R24" s="139"/>
      <c r="S24" s="157">
        <f t="shared" si="2"/>
        <v>0</v>
      </c>
      <c r="T24" s="158"/>
      <c r="U24" s="159">
        <f>IF(E24="",,IF(K24&gt;=40,0,(VLOOKUP(K24,tabellen!$B$7:$D$12,3))))</f>
        <v>0</v>
      </c>
      <c r="V24" s="160">
        <f>IF(E24="",,IF(K24&gt;=40,0,(VLOOKUP(K24,tabellen!$B$7:$F$12,5))))</f>
        <v>0</v>
      </c>
      <c r="W24" s="156">
        <f t="shared" si="5"/>
        <v>0</v>
      </c>
      <c r="X24" s="161"/>
      <c r="Y24" s="162">
        <f t="shared" si="3"/>
        <v>0</v>
      </c>
      <c r="Z24" s="141"/>
      <c r="AA24" s="116"/>
      <c r="AB24" s="79"/>
      <c r="AC24" s="79"/>
      <c r="AD24" s="79"/>
      <c r="AE24" s="79"/>
      <c r="AF24" s="79"/>
      <c r="AG24" s="175" t="s">
        <v>32</v>
      </c>
      <c r="AH24" s="176">
        <v>6</v>
      </c>
      <c r="AI24" s="79"/>
      <c r="AJ24" s="83"/>
      <c r="AL24" s="85"/>
    </row>
    <row r="25" spans="2:38" s="84" customFormat="1" ht="12.75" customHeight="1" x14ac:dyDescent="0.2">
      <c r="B25" s="122"/>
      <c r="C25" s="136"/>
      <c r="D25" s="149"/>
      <c r="E25" s="150"/>
      <c r="F25" s="150"/>
      <c r="G25" s="151"/>
      <c r="H25" s="150"/>
      <c r="I25" s="137"/>
      <c r="J25" s="152">
        <f t="shared" si="0"/>
        <v>0</v>
      </c>
      <c r="K25" s="153">
        <f>IF(E25="",,tabellen!$B$2-F25)</f>
        <v>0</v>
      </c>
      <c r="L25" s="137"/>
      <c r="M25" s="153">
        <f t="shared" si="1"/>
        <v>0</v>
      </c>
      <c r="N25" s="150"/>
      <c r="O25" s="154">
        <f>IF(E25="",,IF(K25&gt;=25,0,(VLOOKUP(K25,tabellen!$B$7:$C$12,2))))</f>
        <v>0</v>
      </c>
      <c r="P25" s="155">
        <f>IF(E25="",,IF(K25&gt;=25,0,(VLOOKUP(K25,tabellen!$B$7:$E$12,4))))</f>
        <v>0</v>
      </c>
      <c r="Q25" s="156">
        <f t="shared" si="4"/>
        <v>0</v>
      </c>
      <c r="R25" s="139"/>
      <c r="S25" s="157">
        <f t="shared" si="2"/>
        <v>0</v>
      </c>
      <c r="T25" s="158"/>
      <c r="U25" s="159">
        <f>IF(E25="",,IF(K25&gt;=40,0,(VLOOKUP(K25,tabellen!$B$7:$D$12,3))))</f>
        <v>0</v>
      </c>
      <c r="V25" s="160">
        <f>IF(E25="",,IF(K25&gt;=40,0,(VLOOKUP(K25,tabellen!$B$7:$F$12,5))))</f>
        <v>0</v>
      </c>
      <c r="W25" s="156">
        <f t="shared" si="5"/>
        <v>0</v>
      </c>
      <c r="X25" s="161"/>
      <c r="Y25" s="162">
        <f t="shared" si="3"/>
        <v>0</v>
      </c>
      <c r="Z25" s="141"/>
      <c r="AA25" s="116"/>
      <c r="AB25" s="79"/>
      <c r="AC25" s="79"/>
      <c r="AD25" s="79"/>
      <c r="AE25" s="79"/>
      <c r="AF25" s="79"/>
      <c r="AG25" s="175" t="s">
        <v>33</v>
      </c>
      <c r="AH25" s="176">
        <v>7</v>
      </c>
      <c r="AI25" s="79"/>
      <c r="AJ25" s="90"/>
      <c r="AL25" s="91"/>
    </row>
    <row r="26" spans="2:38" s="84" customFormat="1" ht="12.75" customHeight="1" x14ac:dyDescent="0.2">
      <c r="B26" s="122"/>
      <c r="C26" s="136"/>
      <c r="D26" s="149"/>
      <c r="E26" s="150"/>
      <c r="F26" s="150"/>
      <c r="G26" s="151"/>
      <c r="H26" s="150"/>
      <c r="I26" s="137"/>
      <c r="J26" s="152">
        <f t="shared" si="0"/>
        <v>0</v>
      </c>
      <c r="K26" s="153">
        <f>IF(E26="",,tabellen!$B$2-F26)</f>
        <v>0</v>
      </c>
      <c r="L26" s="137"/>
      <c r="M26" s="153">
        <f t="shared" si="1"/>
        <v>0</v>
      </c>
      <c r="N26" s="150"/>
      <c r="O26" s="154">
        <f>IF(E26="",,IF(K26&gt;=25,0,(VLOOKUP(K26,tabellen!$B$7:$C$12,2))))</f>
        <v>0</v>
      </c>
      <c r="P26" s="155">
        <f>IF(E26="",,IF(K26&gt;=25,0,(VLOOKUP(K26,tabellen!$B$7:$E$12,4))))</f>
        <v>0</v>
      </c>
      <c r="Q26" s="156">
        <f t="shared" si="4"/>
        <v>0</v>
      </c>
      <c r="R26" s="139"/>
      <c r="S26" s="157">
        <f t="shared" si="2"/>
        <v>0</v>
      </c>
      <c r="T26" s="158"/>
      <c r="U26" s="159">
        <f>IF(E26="",,IF(K26&gt;=40,0,(VLOOKUP(K26,tabellen!$B$7:$D$12,3))))</f>
        <v>0</v>
      </c>
      <c r="V26" s="160">
        <f>IF(E26="",,IF(K26&gt;=40,0,(VLOOKUP(K26,tabellen!$B$7:$F$12,5))))</f>
        <v>0</v>
      </c>
      <c r="W26" s="156">
        <f t="shared" si="5"/>
        <v>0</v>
      </c>
      <c r="X26" s="161"/>
      <c r="Y26" s="162">
        <f t="shared" si="3"/>
        <v>0</v>
      </c>
      <c r="Z26" s="141"/>
      <c r="AA26" s="116"/>
      <c r="AB26" s="79"/>
      <c r="AC26" s="79"/>
      <c r="AD26" s="79"/>
      <c r="AE26" s="79"/>
      <c r="AF26" s="79"/>
      <c r="AG26" s="175" t="s">
        <v>34</v>
      </c>
      <c r="AH26" s="176">
        <v>8</v>
      </c>
      <c r="AI26" s="79"/>
      <c r="AJ26" s="90"/>
      <c r="AL26" s="91"/>
    </row>
    <row r="27" spans="2:38" s="84" customFormat="1" ht="12.75" customHeight="1" x14ac:dyDescent="0.2">
      <c r="B27" s="122"/>
      <c r="C27" s="136"/>
      <c r="D27" s="149"/>
      <c r="E27" s="150"/>
      <c r="F27" s="150"/>
      <c r="G27" s="151"/>
      <c r="H27" s="150"/>
      <c r="I27" s="137"/>
      <c r="J27" s="152">
        <f t="shared" si="0"/>
        <v>0</v>
      </c>
      <c r="K27" s="153">
        <f>IF(E27="",,tabellen!$B$2-F27)</f>
        <v>0</v>
      </c>
      <c r="L27" s="137"/>
      <c r="M27" s="153">
        <f t="shared" si="1"/>
        <v>0</v>
      </c>
      <c r="N27" s="150"/>
      <c r="O27" s="154">
        <f>IF(E27="",,IF(K27&gt;=25,0,(VLOOKUP(K27,tabellen!$B$7:$C$12,2))))</f>
        <v>0</v>
      </c>
      <c r="P27" s="155">
        <f>IF(E27="",,IF(K27&gt;=25,0,(VLOOKUP(K27,tabellen!$B$7:$E$12,4))))</f>
        <v>0</v>
      </c>
      <c r="Q27" s="156">
        <f t="shared" si="4"/>
        <v>0</v>
      </c>
      <c r="R27" s="139"/>
      <c r="S27" s="157">
        <f t="shared" si="2"/>
        <v>0</v>
      </c>
      <c r="T27" s="158"/>
      <c r="U27" s="159">
        <f>IF(E27="",,IF(K27&gt;=40,0,(VLOOKUP(K27,tabellen!$B$7:$D$12,3))))</f>
        <v>0</v>
      </c>
      <c r="V27" s="160">
        <f>IF(E27="",,IF(K27&gt;=40,0,(VLOOKUP(K27,tabellen!$B$7:$F$12,5))))</f>
        <v>0</v>
      </c>
      <c r="W27" s="156">
        <f t="shared" si="5"/>
        <v>0</v>
      </c>
      <c r="X27" s="161"/>
      <c r="Y27" s="162">
        <f t="shared" si="3"/>
        <v>0</v>
      </c>
      <c r="Z27" s="141"/>
      <c r="AA27" s="116"/>
      <c r="AB27" s="79"/>
      <c r="AC27" s="79"/>
      <c r="AD27" s="79"/>
      <c r="AE27" s="79"/>
      <c r="AF27" s="79"/>
      <c r="AG27" s="176" t="s">
        <v>35</v>
      </c>
      <c r="AH27" s="176">
        <v>9</v>
      </c>
      <c r="AI27" s="79"/>
      <c r="AJ27" s="90"/>
      <c r="AL27" s="91"/>
    </row>
    <row r="28" spans="2:38" s="84" customFormat="1" ht="12.75" customHeight="1" x14ac:dyDescent="0.2">
      <c r="B28" s="122"/>
      <c r="C28" s="136"/>
      <c r="D28" s="149"/>
      <c r="E28" s="150"/>
      <c r="F28" s="150"/>
      <c r="G28" s="151"/>
      <c r="H28" s="150"/>
      <c r="I28" s="137"/>
      <c r="J28" s="152">
        <f t="shared" si="0"/>
        <v>0</v>
      </c>
      <c r="K28" s="153">
        <f>IF(E28="",,tabellen!$B$2-F28)</f>
        <v>0</v>
      </c>
      <c r="L28" s="137"/>
      <c r="M28" s="153">
        <f t="shared" si="1"/>
        <v>0</v>
      </c>
      <c r="N28" s="150"/>
      <c r="O28" s="154">
        <f>IF(E28="",,IF(K28&gt;=25,0,(VLOOKUP(K28,tabellen!$B$7:$C$12,2))))</f>
        <v>0</v>
      </c>
      <c r="P28" s="155">
        <f>IF(E28="",,IF(K28&gt;=25,0,(VLOOKUP(K28,tabellen!$B$7:$E$12,4))))</f>
        <v>0</v>
      </c>
      <c r="Q28" s="156">
        <f t="shared" si="4"/>
        <v>0</v>
      </c>
      <c r="R28" s="139"/>
      <c r="S28" s="157">
        <f t="shared" si="2"/>
        <v>0</v>
      </c>
      <c r="T28" s="158"/>
      <c r="U28" s="159">
        <f>IF(E28="",,IF(K28&gt;=40,0,(VLOOKUP(K28,tabellen!$B$7:$D$12,3))))</f>
        <v>0</v>
      </c>
      <c r="V28" s="160">
        <f>IF(E28="",,IF(K28&gt;=40,0,(VLOOKUP(K28,tabellen!$B$7:$F$12,5))))</f>
        <v>0</v>
      </c>
      <c r="W28" s="156">
        <f t="shared" si="5"/>
        <v>0</v>
      </c>
      <c r="X28" s="161"/>
      <c r="Y28" s="162">
        <f t="shared" si="3"/>
        <v>0</v>
      </c>
      <c r="Z28" s="141"/>
      <c r="AA28" s="116"/>
      <c r="AB28" s="79"/>
      <c r="AC28" s="79"/>
      <c r="AD28" s="79"/>
      <c r="AE28" s="79"/>
      <c r="AF28" s="79"/>
      <c r="AG28" s="176" t="s">
        <v>36</v>
      </c>
      <c r="AH28" s="176">
        <v>10</v>
      </c>
      <c r="AI28" s="79"/>
      <c r="AJ28" s="90"/>
      <c r="AL28" s="91"/>
    </row>
    <row r="29" spans="2:38" s="84" customFormat="1" ht="12.75" customHeight="1" x14ac:dyDescent="0.2">
      <c r="B29" s="122"/>
      <c r="C29" s="136"/>
      <c r="D29" s="149"/>
      <c r="E29" s="150"/>
      <c r="F29" s="150"/>
      <c r="G29" s="151"/>
      <c r="H29" s="150"/>
      <c r="I29" s="137"/>
      <c r="J29" s="152">
        <f t="shared" si="0"/>
        <v>0</v>
      </c>
      <c r="K29" s="153">
        <f>IF(E29="",,tabellen!$B$2-F29)</f>
        <v>0</v>
      </c>
      <c r="L29" s="137"/>
      <c r="M29" s="153">
        <f t="shared" si="1"/>
        <v>0</v>
      </c>
      <c r="N29" s="150"/>
      <c r="O29" s="154">
        <f>IF(E29="",,IF(K29&gt;=25,0,(VLOOKUP(K29,tabellen!$B$7:$C$12,2))))</f>
        <v>0</v>
      </c>
      <c r="P29" s="155">
        <f>IF(E29="",,IF(K29&gt;=25,0,(VLOOKUP(K29,tabellen!$B$7:$E$12,4))))</f>
        <v>0</v>
      </c>
      <c r="Q29" s="156">
        <f t="shared" si="4"/>
        <v>0</v>
      </c>
      <c r="R29" s="139"/>
      <c r="S29" s="157">
        <f t="shared" si="2"/>
        <v>0</v>
      </c>
      <c r="T29" s="158"/>
      <c r="U29" s="159">
        <f>IF(E29="",,IF(K29&gt;=40,0,(VLOOKUP(K29,tabellen!$B$7:$D$12,3))))</f>
        <v>0</v>
      </c>
      <c r="V29" s="160">
        <f>IF(E29="",,IF(K29&gt;=40,0,(VLOOKUP(K29,tabellen!$B$7:$F$12,5))))</f>
        <v>0</v>
      </c>
      <c r="W29" s="156">
        <f t="shared" si="5"/>
        <v>0</v>
      </c>
      <c r="X29" s="161"/>
      <c r="Y29" s="162">
        <f t="shared" si="3"/>
        <v>0</v>
      </c>
      <c r="Z29" s="141"/>
      <c r="AA29" s="116"/>
      <c r="AB29" s="79"/>
      <c r="AC29" s="79"/>
      <c r="AD29" s="79"/>
      <c r="AE29" s="79"/>
      <c r="AF29" s="79"/>
      <c r="AG29" s="176" t="s">
        <v>37</v>
      </c>
      <c r="AH29" s="176">
        <v>11</v>
      </c>
      <c r="AI29" s="79"/>
      <c r="AJ29" s="90"/>
      <c r="AL29" s="91"/>
    </row>
    <row r="30" spans="2:38" s="84" customFormat="1" ht="12.75" customHeight="1" x14ac:dyDescent="0.2">
      <c r="B30" s="122"/>
      <c r="C30" s="136"/>
      <c r="D30" s="149"/>
      <c r="E30" s="150"/>
      <c r="F30" s="150"/>
      <c r="G30" s="151"/>
      <c r="H30" s="150"/>
      <c r="I30" s="137"/>
      <c r="J30" s="152">
        <f t="shared" si="0"/>
        <v>0</v>
      </c>
      <c r="K30" s="153">
        <f>IF(E30="",,tabellen!$B$2-F30)</f>
        <v>0</v>
      </c>
      <c r="L30" s="137"/>
      <c r="M30" s="153">
        <f t="shared" si="1"/>
        <v>0</v>
      </c>
      <c r="N30" s="150"/>
      <c r="O30" s="154">
        <f>IF(E30="",,IF(K30&gt;=25,0,(VLOOKUP(K30,tabellen!$B$7:$C$12,2))))</f>
        <v>0</v>
      </c>
      <c r="P30" s="155">
        <f>IF(E30="",,IF(K30&gt;=25,0,(VLOOKUP(K30,tabellen!$B$7:$E$12,4))))</f>
        <v>0</v>
      </c>
      <c r="Q30" s="156">
        <f t="shared" si="4"/>
        <v>0</v>
      </c>
      <c r="R30" s="139"/>
      <c r="S30" s="157">
        <f t="shared" si="2"/>
        <v>0</v>
      </c>
      <c r="T30" s="158"/>
      <c r="U30" s="159">
        <f>IF(E30="",,IF(K30&gt;=40,0,(VLOOKUP(K30,tabellen!$B$7:$D$12,3))))</f>
        <v>0</v>
      </c>
      <c r="V30" s="160">
        <f>IF(E30="",,IF(K30&gt;=40,0,(VLOOKUP(K30,tabellen!$B$7:$F$12,5))))</f>
        <v>0</v>
      </c>
      <c r="W30" s="156">
        <f t="shared" si="5"/>
        <v>0</v>
      </c>
      <c r="X30" s="161"/>
      <c r="Y30" s="162">
        <f t="shared" si="3"/>
        <v>0</v>
      </c>
      <c r="Z30" s="141"/>
      <c r="AA30" s="116"/>
      <c r="AB30" s="79"/>
      <c r="AC30" s="79"/>
      <c r="AD30" s="79"/>
      <c r="AE30" s="79"/>
      <c r="AF30" s="79"/>
      <c r="AG30" s="175" t="s">
        <v>38</v>
      </c>
      <c r="AH30" s="176">
        <v>12</v>
      </c>
      <c r="AI30" s="79"/>
      <c r="AJ30" s="90"/>
      <c r="AL30" s="91"/>
    </row>
    <row r="31" spans="2:38" s="84" customFormat="1" ht="12.75" customHeight="1" x14ac:dyDescent="0.2">
      <c r="B31" s="122"/>
      <c r="C31" s="136"/>
      <c r="D31" s="149"/>
      <c r="E31" s="150"/>
      <c r="F31" s="150"/>
      <c r="G31" s="151"/>
      <c r="H31" s="150"/>
      <c r="I31" s="137"/>
      <c r="J31" s="152">
        <f t="shared" si="0"/>
        <v>0</v>
      </c>
      <c r="K31" s="153">
        <f>IF(E31="",,tabellen!$B$2-F31)</f>
        <v>0</v>
      </c>
      <c r="L31" s="137"/>
      <c r="M31" s="153">
        <f t="shared" si="1"/>
        <v>0</v>
      </c>
      <c r="N31" s="150"/>
      <c r="O31" s="154">
        <f>IF(E31="",,IF(K31&gt;=25,0,(VLOOKUP(K31,tabellen!$B$7:$C$12,2))))</f>
        <v>0</v>
      </c>
      <c r="P31" s="155">
        <f>IF(E31="",,IF(K31&gt;=25,0,(VLOOKUP(K31,tabellen!$B$7:$E$12,4))))</f>
        <v>0</v>
      </c>
      <c r="Q31" s="156">
        <f t="shared" si="4"/>
        <v>0</v>
      </c>
      <c r="R31" s="139"/>
      <c r="S31" s="157">
        <f t="shared" si="2"/>
        <v>0</v>
      </c>
      <c r="T31" s="158"/>
      <c r="U31" s="159">
        <f>IF(E31="",,IF(K31&gt;=40,0,(VLOOKUP(K31,tabellen!$B$7:$D$12,3))))</f>
        <v>0</v>
      </c>
      <c r="V31" s="160">
        <f>IF(E31="",,IF(K31&gt;=40,0,(VLOOKUP(K31,tabellen!$B$7:$F$12,5))))</f>
        <v>0</v>
      </c>
      <c r="W31" s="156">
        <f t="shared" si="5"/>
        <v>0</v>
      </c>
      <c r="X31" s="161"/>
      <c r="Y31" s="162">
        <f t="shared" si="3"/>
        <v>0</v>
      </c>
      <c r="Z31" s="141"/>
      <c r="AA31" s="116"/>
      <c r="AB31" s="79"/>
      <c r="AC31" s="79"/>
      <c r="AD31" s="79"/>
      <c r="AE31" s="79"/>
      <c r="AF31" s="79"/>
      <c r="AG31" s="175" t="s">
        <v>39</v>
      </c>
      <c r="AH31" s="176">
        <v>13</v>
      </c>
      <c r="AI31" s="79"/>
      <c r="AJ31" s="90"/>
      <c r="AL31" s="91"/>
    </row>
    <row r="32" spans="2:38" s="84" customFormat="1" ht="12.75" customHeight="1" x14ac:dyDescent="0.2">
      <c r="B32" s="122"/>
      <c r="C32" s="136"/>
      <c r="D32" s="149"/>
      <c r="E32" s="150"/>
      <c r="F32" s="150"/>
      <c r="G32" s="151"/>
      <c r="H32" s="150"/>
      <c r="I32" s="137"/>
      <c r="J32" s="152">
        <f t="shared" si="0"/>
        <v>0</v>
      </c>
      <c r="K32" s="153">
        <f>IF(E32="",,tabellen!$B$2-F32)</f>
        <v>0</v>
      </c>
      <c r="L32" s="137"/>
      <c r="M32" s="153">
        <f t="shared" si="1"/>
        <v>0</v>
      </c>
      <c r="N32" s="150"/>
      <c r="O32" s="154">
        <f>IF(E32="",,IF(K32&gt;=25,0,(VLOOKUP(K32,tabellen!$B$7:$C$12,2))))</f>
        <v>0</v>
      </c>
      <c r="P32" s="155">
        <f>IF(E32="",,IF(K32&gt;=25,0,(VLOOKUP(K32,tabellen!$B$7:$E$12,4))))</f>
        <v>0</v>
      </c>
      <c r="Q32" s="156">
        <f t="shared" si="4"/>
        <v>0</v>
      </c>
      <c r="R32" s="139"/>
      <c r="S32" s="157">
        <f t="shared" si="2"/>
        <v>0</v>
      </c>
      <c r="T32" s="158"/>
      <c r="U32" s="159">
        <f>IF(E32="",,IF(K32&gt;=40,0,(VLOOKUP(K32,tabellen!$B$7:$D$12,3))))</f>
        <v>0</v>
      </c>
      <c r="V32" s="160">
        <f>IF(E32="",,IF(K32&gt;=40,0,(VLOOKUP(K32,tabellen!$B$7:$F$12,5))))</f>
        <v>0</v>
      </c>
      <c r="W32" s="156">
        <f t="shared" si="5"/>
        <v>0</v>
      </c>
      <c r="X32" s="161"/>
      <c r="Y32" s="162">
        <f t="shared" si="3"/>
        <v>0</v>
      </c>
      <c r="Z32" s="141"/>
      <c r="AA32" s="116"/>
      <c r="AB32" s="79"/>
      <c r="AC32" s="79"/>
      <c r="AD32" s="79"/>
      <c r="AE32" s="79"/>
      <c r="AF32" s="79"/>
      <c r="AG32" s="175" t="s">
        <v>40</v>
      </c>
      <c r="AH32" s="176">
        <v>14</v>
      </c>
      <c r="AI32" s="79"/>
      <c r="AJ32" s="90"/>
      <c r="AL32" s="91"/>
    </row>
    <row r="33" spans="2:38" s="84" customFormat="1" ht="12.75" customHeight="1" x14ac:dyDescent="0.2">
      <c r="B33" s="122"/>
      <c r="C33" s="136"/>
      <c r="D33" s="149"/>
      <c r="E33" s="150"/>
      <c r="F33" s="150"/>
      <c r="G33" s="151"/>
      <c r="H33" s="150"/>
      <c r="I33" s="137"/>
      <c r="J33" s="152">
        <f t="shared" si="0"/>
        <v>0</v>
      </c>
      <c r="K33" s="153">
        <f>IF(E33="",,tabellen!$B$2-F33)</f>
        <v>0</v>
      </c>
      <c r="L33" s="137"/>
      <c r="M33" s="153">
        <f t="shared" si="1"/>
        <v>0</v>
      </c>
      <c r="N33" s="150"/>
      <c r="O33" s="154">
        <f>IF(E33="",,IF(K33&gt;=25,0,(VLOOKUP(K33,tabellen!$B$7:$C$12,2))))</f>
        <v>0</v>
      </c>
      <c r="P33" s="155">
        <f>IF(E33="",,IF(K33&gt;=25,0,(VLOOKUP(K33,tabellen!$B$7:$E$12,4))))</f>
        <v>0</v>
      </c>
      <c r="Q33" s="156">
        <f t="shared" si="4"/>
        <v>0</v>
      </c>
      <c r="R33" s="139"/>
      <c r="S33" s="157">
        <f t="shared" si="2"/>
        <v>0</v>
      </c>
      <c r="T33" s="158"/>
      <c r="U33" s="159">
        <f>IF(E33="",,IF(K33&gt;=40,0,(VLOOKUP(K33,tabellen!$B$7:$D$12,3))))</f>
        <v>0</v>
      </c>
      <c r="V33" s="160">
        <f>IF(E33="",,IF(K33&gt;=40,0,(VLOOKUP(K33,tabellen!$B$7:$F$12,5))))</f>
        <v>0</v>
      </c>
      <c r="W33" s="156">
        <f t="shared" si="5"/>
        <v>0</v>
      </c>
      <c r="X33" s="161"/>
      <c r="Y33" s="162">
        <f t="shared" si="3"/>
        <v>0</v>
      </c>
      <c r="Z33" s="141"/>
      <c r="AA33" s="116"/>
      <c r="AB33" s="79"/>
      <c r="AC33" s="79"/>
      <c r="AD33" s="79"/>
      <c r="AE33" s="79"/>
      <c r="AF33" s="79"/>
      <c r="AG33" s="175" t="s">
        <v>41</v>
      </c>
      <c r="AH33" s="176">
        <v>15</v>
      </c>
      <c r="AI33" s="79"/>
      <c r="AJ33" s="90"/>
      <c r="AL33" s="91"/>
    </row>
    <row r="34" spans="2:38" s="84" customFormat="1" ht="12.75" customHeight="1" x14ac:dyDescent="0.2">
      <c r="B34" s="122"/>
      <c r="C34" s="136"/>
      <c r="D34" s="149"/>
      <c r="E34" s="150"/>
      <c r="F34" s="150"/>
      <c r="G34" s="151"/>
      <c r="H34" s="150"/>
      <c r="I34" s="137"/>
      <c r="J34" s="152">
        <f t="shared" si="0"/>
        <v>0</v>
      </c>
      <c r="K34" s="153">
        <f>IF(E34="",,tabellen!$B$2-F34)</f>
        <v>0</v>
      </c>
      <c r="L34" s="137"/>
      <c r="M34" s="153">
        <f t="shared" si="1"/>
        <v>0</v>
      </c>
      <c r="N34" s="150"/>
      <c r="O34" s="154">
        <f>IF(E34="",,IF(K34&gt;=25,0,(VLOOKUP(K34,tabellen!$B$7:$C$12,2))))</f>
        <v>0</v>
      </c>
      <c r="P34" s="155">
        <f>IF(E34="",,IF(K34&gt;=25,0,(VLOOKUP(K34,tabellen!$B$7:$E$12,4))))</f>
        <v>0</v>
      </c>
      <c r="Q34" s="156">
        <f t="shared" si="4"/>
        <v>0</v>
      </c>
      <c r="R34" s="139"/>
      <c r="S34" s="157">
        <f t="shared" si="2"/>
        <v>0</v>
      </c>
      <c r="T34" s="158"/>
      <c r="U34" s="159">
        <f>IF(E34="",,IF(K34&gt;=40,0,(VLOOKUP(K34,tabellen!$B$7:$D$12,3))))</f>
        <v>0</v>
      </c>
      <c r="V34" s="160">
        <f>IF(E34="",,IF(K34&gt;=40,0,(VLOOKUP(K34,tabellen!$B$7:$F$12,5))))</f>
        <v>0</v>
      </c>
      <c r="W34" s="156">
        <f t="shared" si="5"/>
        <v>0</v>
      </c>
      <c r="X34" s="161"/>
      <c r="Y34" s="162">
        <f t="shared" si="3"/>
        <v>0</v>
      </c>
      <c r="Z34" s="141"/>
      <c r="AA34" s="116"/>
      <c r="AB34" s="79"/>
      <c r="AC34" s="79"/>
      <c r="AD34" s="79"/>
      <c r="AE34" s="79"/>
      <c r="AF34" s="79"/>
      <c r="AG34" s="175" t="s">
        <v>42</v>
      </c>
      <c r="AH34" s="176">
        <v>16</v>
      </c>
      <c r="AI34" s="79"/>
      <c r="AJ34" s="90"/>
      <c r="AL34" s="91"/>
    </row>
    <row r="35" spans="2:38" s="84" customFormat="1" ht="12.75" customHeight="1" x14ac:dyDescent="0.2">
      <c r="B35" s="122"/>
      <c r="C35" s="136"/>
      <c r="D35" s="149"/>
      <c r="E35" s="150"/>
      <c r="F35" s="150"/>
      <c r="G35" s="151"/>
      <c r="H35" s="150"/>
      <c r="I35" s="137"/>
      <c r="J35" s="152">
        <f t="shared" si="0"/>
        <v>0</v>
      </c>
      <c r="K35" s="153">
        <f>IF(E35="",,tabellen!$B$2-F35)</f>
        <v>0</v>
      </c>
      <c r="L35" s="137"/>
      <c r="M35" s="153">
        <f t="shared" si="1"/>
        <v>0</v>
      </c>
      <c r="N35" s="150"/>
      <c r="O35" s="154">
        <f>IF(E35="",,IF(K35&gt;=25,0,(VLOOKUP(K35,tabellen!$B$7:$C$12,2))))</f>
        <v>0</v>
      </c>
      <c r="P35" s="155">
        <f>IF(E35="",,IF(K35&gt;=25,0,(VLOOKUP(K35,tabellen!$B$7:$E$12,4))))</f>
        <v>0</v>
      </c>
      <c r="Q35" s="156">
        <f t="shared" si="4"/>
        <v>0</v>
      </c>
      <c r="R35" s="139"/>
      <c r="S35" s="157">
        <f t="shared" si="2"/>
        <v>0</v>
      </c>
      <c r="T35" s="158"/>
      <c r="U35" s="159">
        <f>IF(E35="",,IF(K35&gt;=40,0,(VLOOKUP(K35,tabellen!$B$7:$D$12,3))))</f>
        <v>0</v>
      </c>
      <c r="V35" s="160">
        <f>IF(E35="",,IF(K35&gt;=40,0,(VLOOKUP(K35,tabellen!$B$7:$F$12,5))))</f>
        <v>0</v>
      </c>
      <c r="W35" s="156">
        <f t="shared" si="5"/>
        <v>0</v>
      </c>
      <c r="X35" s="161"/>
      <c r="Y35" s="162">
        <f t="shared" si="3"/>
        <v>0</v>
      </c>
      <c r="Z35" s="141"/>
      <c r="AA35" s="116"/>
      <c r="AB35" s="79"/>
      <c r="AC35" s="79"/>
      <c r="AD35" s="79"/>
      <c r="AE35" s="79"/>
      <c r="AF35" s="79"/>
      <c r="AG35" s="177" t="s">
        <v>142</v>
      </c>
      <c r="AH35" s="176">
        <v>17</v>
      </c>
      <c r="AI35" s="79"/>
      <c r="AJ35" s="90"/>
      <c r="AL35" s="91"/>
    </row>
    <row r="36" spans="2:38" s="84" customFormat="1" ht="12.75" customHeight="1" x14ac:dyDescent="0.2">
      <c r="B36" s="122"/>
      <c r="C36" s="136"/>
      <c r="D36" s="149"/>
      <c r="E36" s="150"/>
      <c r="F36" s="150"/>
      <c r="G36" s="151"/>
      <c r="H36" s="150"/>
      <c r="I36" s="137"/>
      <c r="J36" s="152">
        <f t="shared" si="0"/>
        <v>0</v>
      </c>
      <c r="K36" s="153">
        <f>IF(E36="",,tabellen!$B$2-F36)</f>
        <v>0</v>
      </c>
      <c r="L36" s="137"/>
      <c r="M36" s="153">
        <f t="shared" si="1"/>
        <v>0</v>
      </c>
      <c r="N36" s="150"/>
      <c r="O36" s="154">
        <f>IF(E36="",,IF(K36&gt;=25,0,(VLOOKUP(K36,tabellen!$B$7:$C$12,2))))</f>
        <v>0</v>
      </c>
      <c r="P36" s="155">
        <f>IF(E36="",,IF(K36&gt;=25,0,(VLOOKUP(K36,tabellen!$B$7:$E$12,4))))</f>
        <v>0</v>
      </c>
      <c r="Q36" s="156">
        <f t="shared" si="4"/>
        <v>0</v>
      </c>
      <c r="R36" s="139"/>
      <c r="S36" s="157">
        <f t="shared" si="2"/>
        <v>0</v>
      </c>
      <c r="T36" s="158"/>
      <c r="U36" s="159">
        <f>IF(E36="",,IF(K36&gt;=40,0,(VLOOKUP(K36,tabellen!$B$7:$D$12,3))))</f>
        <v>0</v>
      </c>
      <c r="V36" s="160">
        <f>IF(E36="",,IF(K36&gt;=40,0,(VLOOKUP(K36,tabellen!$B$7:$F$12,5))))</f>
        <v>0</v>
      </c>
      <c r="W36" s="156">
        <f t="shared" si="5"/>
        <v>0</v>
      </c>
      <c r="X36" s="161"/>
      <c r="Y36" s="162">
        <f t="shared" si="3"/>
        <v>0</v>
      </c>
      <c r="Z36" s="141"/>
      <c r="AA36" s="116"/>
      <c r="AB36" s="79"/>
      <c r="AC36" s="79"/>
      <c r="AD36" s="79"/>
      <c r="AE36" s="79"/>
      <c r="AF36" s="79"/>
      <c r="AG36" s="177" t="s">
        <v>43</v>
      </c>
      <c r="AH36" s="176" t="s">
        <v>35</v>
      </c>
      <c r="AI36" s="79"/>
      <c r="AJ36" s="90"/>
      <c r="AL36" s="91"/>
    </row>
    <row r="37" spans="2:38" s="84" customFormat="1" ht="12.75" customHeight="1" x14ac:dyDescent="0.2">
      <c r="B37" s="122"/>
      <c r="C37" s="136"/>
      <c r="D37" s="149"/>
      <c r="E37" s="150"/>
      <c r="F37" s="150"/>
      <c r="G37" s="151"/>
      <c r="H37" s="150"/>
      <c r="I37" s="137"/>
      <c r="J37" s="152">
        <f t="shared" si="0"/>
        <v>0</v>
      </c>
      <c r="K37" s="153">
        <f>IF(E37="",,tabellen!$B$2-F37)</f>
        <v>0</v>
      </c>
      <c r="L37" s="137"/>
      <c r="M37" s="153">
        <f t="shared" si="1"/>
        <v>0</v>
      </c>
      <c r="N37" s="150"/>
      <c r="O37" s="154">
        <f>IF(E37="",,IF(K37&gt;=25,0,(VLOOKUP(K37,tabellen!$B$7:$C$12,2))))</f>
        <v>0</v>
      </c>
      <c r="P37" s="155">
        <f>IF(E37="",,IF(K37&gt;=25,0,(VLOOKUP(K37,tabellen!$B$7:$E$12,4))))</f>
        <v>0</v>
      </c>
      <c r="Q37" s="156">
        <f t="shared" si="4"/>
        <v>0</v>
      </c>
      <c r="R37" s="139"/>
      <c r="S37" s="157">
        <f t="shared" si="2"/>
        <v>0</v>
      </c>
      <c r="T37" s="158"/>
      <c r="U37" s="159">
        <f>IF(E37="",,IF(K37&gt;=40,0,(VLOOKUP(K37,tabellen!$B$7:$D$12,3))))</f>
        <v>0</v>
      </c>
      <c r="V37" s="160">
        <f>IF(E37="",,IF(K37&gt;=40,0,(VLOOKUP(K37,tabellen!$B$7:$F$12,5))))</f>
        <v>0</v>
      </c>
      <c r="W37" s="156">
        <f t="shared" si="5"/>
        <v>0</v>
      </c>
      <c r="X37" s="161"/>
      <c r="Y37" s="162">
        <f t="shared" si="3"/>
        <v>0</v>
      </c>
      <c r="Z37" s="141"/>
      <c r="AA37" s="116"/>
      <c r="AB37" s="79"/>
      <c r="AC37" s="79"/>
      <c r="AD37" s="79"/>
      <c r="AE37" s="79"/>
      <c r="AF37" s="79"/>
      <c r="AG37" s="177" t="s">
        <v>143</v>
      </c>
      <c r="AH37" s="176" t="s">
        <v>36</v>
      </c>
      <c r="AI37" s="79"/>
      <c r="AJ37" s="90"/>
      <c r="AL37" s="91"/>
    </row>
    <row r="38" spans="2:38" s="84" customFormat="1" ht="12.75" customHeight="1" x14ac:dyDescent="0.2">
      <c r="B38" s="122"/>
      <c r="C38" s="136"/>
      <c r="D38" s="149"/>
      <c r="E38" s="150"/>
      <c r="F38" s="150"/>
      <c r="G38" s="151"/>
      <c r="H38" s="150"/>
      <c r="I38" s="137"/>
      <c r="J38" s="152">
        <f t="shared" si="0"/>
        <v>0</v>
      </c>
      <c r="K38" s="153">
        <f>IF(E38="",,tabellen!$B$2-F38)</f>
        <v>0</v>
      </c>
      <c r="L38" s="137"/>
      <c r="M38" s="153">
        <f t="shared" si="1"/>
        <v>0</v>
      </c>
      <c r="N38" s="150"/>
      <c r="O38" s="154">
        <f>IF(E38="",,IF(K38&gt;=25,0,(VLOOKUP(K38,tabellen!$B$7:$C$12,2))))</f>
        <v>0</v>
      </c>
      <c r="P38" s="155">
        <f>IF(E38="",,IF(K38&gt;=25,0,(VLOOKUP(K38,tabellen!$B$7:$E$12,4))))</f>
        <v>0</v>
      </c>
      <c r="Q38" s="156">
        <f t="shared" si="4"/>
        <v>0</v>
      </c>
      <c r="R38" s="139"/>
      <c r="S38" s="157">
        <f t="shared" si="2"/>
        <v>0</v>
      </c>
      <c r="T38" s="158"/>
      <c r="U38" s="159">
        <f>IF(E38="",,IF(K38&gt;=40,0,(VLOOKUP(K38,tabellen!$B$7:$D$12,3))))</f>
        <v>0</v>
      </c>
      <c r="V38" s="160">
        <f>IF(E38="",,IF(K38&gt;=40,0,(VLOOKUP(K38,tabellen!$B$7:$F$12,5))))</f>
        <v>0</v>
      </c>
      <c r="W38" s="156">
        <f t="shared" si="5"/>
        <v>0</v>
      </c>
      <c r="X38" s="161"/>
      <c r="Y38" s="162">
        <f t="shared" si="3"/>
        <v>0</v>
      </c>
      <c r="Z38" s="141"/>
      <c r="AA38" s="116"/>
      <c r="AB38" s="79"/>
      <c r="AC38" s="79"/>
      <c r="AD38" s="79"/>
      <c r="AE38" s="79"/>
      <c r="AF38" s="79"/>
      <c r="AG38" s="177" t="s">
        <v>144</v>
      </c>
      <c r="AH38" s="176" t="s">
        <v>37</v>
      </c>
      <c r="AI38" s="79"/>
      <c r="AJ38" s="90"/>
      <c r="AL38" s="91"/>
    </row>
    <row r="39" spans="2:38" s="84" customFormat="1" ht="12.75" customHeight="1" x14ac:dyDescent="0.2">
      <c r="B39" s="122"/>
      <c r="C39" s="136"/>
      <c r="D39" s="149"/>
      <c r="E39" s="150"/>
      <c r="F39" s="150"/>
      <c r="G39" s="151"/>
      <c r="H39" s="150"/>
      <c r="I39" s="137"/>
      <c r="J39" s="152">
        <f t="shared" si="0"/>
        <v>0</v>
      </c>
      <c r="K39" s="153">
        <f>IF(E39="",,tabellen!$B$2-F39)</f>
        <v>0</v>
      </c>
      <c r="L39" s="137"/>
      <c r="M39" s="153">
        <f t="shared" si="1"/>
        <v>0</v>
      </c>
      <c r="N39" s="150"/>
      <c r="O39" s="154">
        <f>IF(E39="",,IF(K39&gt;=25,0,(VLOOKUP(K39,tabellen!$B$7:$C$12,2))))</f>
        <v>0</v>
      </c>
      <c r="P39" s="155">
        <f>IF(E39="",,IF(K39&gt;=25,0,(VLOOKUP(K39,tabellen!$B$7:$E$12,4))))</f>
        <v>0</v>
      </c>
      <c r="Q39" s="156">
        <f t="shared" si="4"/>
        <v>0</v>
      </c>
      <c r="R39" s="139"/>
      <c r="S39" s="157">
        <f t="shared" si="2"/>
        <v>0</v>
      </c>
      <c r="T39" s="158"/>
      <c r="U39" s="159">
        <f>IF(E39="",,IF(K39&gt;=40,0,(VLOOKUP(K39,tabellen!$B$7:$D$12,3))))</f>
        <v>0</v>
      </c>
      <c r="V39" s="160">
        <f>IF(E39="",,IF(K39&gt;=40,0,(VLOOKUP(K39,tabellen!$B$7:$F$12,5))))</f>
        <v>0</v>
      </c>
      <c r="W39" s="156">
        <f t="shared" si="5"/>
        <v>0</v>
      </c>
      <c r="X39" s="161"/>
      <c r="Y39" s="162">
        <f t="shared" si="3"/>
        <v>0</v>
      </c>
      <c r="Z39" s="141"/>
      <c r="AA39" s="116"/>
      <c r="AB39" s="79"/>
      <c r="AC39" s="79"/>
      <c r="AD39" s="79"/>
      <c r="AE39" s="79"/>
      <c r="AF39" s="79"/>
      <c r="AG39" s="177" t="s">
        <v>44</v>
      </c>
      <c r="AH39" s="176" t="s">
        <v>141</v>
      </c>
      <c r="AI39" s="79"/>
      <c r="AJ39" s="90"/>
      <c r="AL39" s="91"/>
    </row>
    <row r="40" spans="2:38" s="84" customFormat="1" ht="12.75" customHeight="1" x14ac:dyDescent="0.2">
      <c r="B40" s="122"/>
      <c r="C40" s="136"/>
      <c r="D40" s="149"/>
      <c r="E40" s="150"/>
      <c r="F40" s="150"/>
      <c r="G40" s="151"/>
      <c r="H40" s="150"/>
      <c r="I40" s="137"/>
      <c r="J40" s="152">
        <f t="shared" si="0"/>
        <v>0</v>
      </c>
      <c r="K40" s="153">
        <f>IF(E40="",,tabellen!$B$2-F40)</f>
        <v>0</v>
      </c>
      <c r="L40" s="137"/>
      <c r="M40" s="153">
        <f t="shared" si="1"/>
        <v>0</v>
      </c>
      <c r="N40" s="150"/>
      <c r="O40" s="154">
        <f>IF(E40="",,IF(K40&gt;=25,0,(VLOOKUP(K40,tabellen!$B$7:$C$12,2))))</f>
        <v>0</v>
      </c>
      <c r="P40" s="155">
        <f>IF(E40="",,IF(K40&gt;=25,0,(VLOOKUP(K40,tabellen!$B$7:$E$12,4))))</f>
        <v>0</v>
      </c>
      <c r="Q40" s="156">
        <f t="shared" si="4"/>
        <v>0</v>
      </c>
      <c r="R40" s="139"/>
      <c r="S40" s="157">
        <f t="shared" si="2"/>
        <v>0</v>
      </c>
      <c r="T40" s="158"/>
      <c r="U40" s="159">
        <f>IF(E40="",,IF(K40&gt;=40,0,(VLOOKUP(K40,tabellen!$B$7:$D$12,3))))</f>
        <v>0</v>
      </c>
      <c r="V40" s="160">
        <f>IF(E40="",,IF(K40&gt;=40,0,(VLOOKUP(K40,tabellen!$B$7:$F$12,5))))</f>
        <v>0</v>
      </c>
      <c r="W40" s="156">
        <f t="shared" si="5"/>
        <v>0</v>
      </c>
      <c r="X40" s="161"/>
      <c r="Y40" s="162">
        <f t="shared" si="3"/>
        <v>0</v>
      </c>
      <c r="Z40" s="141"/>
      <c r="AA40" s="116"/>
      <c r="AB40" s="79"/>
      <c r="AC40" s="79"/>
      <c r="AD40" s="79"/>
      <c r="AE40" s="79"/>
      <c r="AF40" s="79"/>
      <c r="AG40" s="177" t="s">
        <v>45</v>
      </c>
      <c r="AH40" s="178"/>
      <c r="AI40" s="79"/>
      <c r="AJ40" s="90"/>
      <c r="AL40" s="91"/>
    </row>
    <row r="41" spans="2:38" s="84" customFormat="1" ht="12.75" customHeight="1" x14ac:dyDescent="0.2">
      <c r="B41" s="122"/>
      <c r="C41" s="136"/>
      <c r="D41" s="149"/>
      <c r="E41" s="150"/>
      <c r="F41" s="150"/>
      <c r="G41" s="151"/>
      <c r="H41" s="150"/>
      <c r="I41" s="137"/>
      <c r="J41" s="152">
        <f t="shared" si="0"/>
        <v>0</v>
      </c>
      <c r="K41" s="153">
        <f>IF(E41="",,tabellen!$B$2-F41)</f>
        <v>0</v>
      </c>
      <c r="L41" s="137"/>
      <c r="M41" s="153">
        <f t="shared" si="1"/>
        <v>0</v>
      </c>
      <c r="N41" s="150"/>
      <c r="O41" s="154">
        <f>IF(E41="",,IF(K41&gt;=25,0,(VLOOKUP(K41,tabellen!$B$7:$C$12,2))))</f>
        <v>0</v>
      </c>
      <c r="P41" s="155">
        <f>IF(E41="",,IF(K41&gt;=25,0,(VLOOKUP(K41,tabellen!$B$7:$E$12,4))))</f>
        <v>0</v>
      </c>
      <c r="Q41" s="156">
        <f t="shared" si="4"/>
        <v>0</v>
      </c>
      <c r="R41" s="139"/>
      <c r="S41" s="157">
        <f t="shared" si="2"/>
        <v>0</v>
      </c>
      <c r="T41" s="158"/>
      <c r="U41" s="159">
        <f>IF(E41="",,IF(K41&gt;=40,0,(VLOOKUP(K41,tabellen!$B$7:$D$12,3))))</f>
        <v>0</v>
      </c>
      <c r="V41" s="160">
        <f>IF(E41="",,IF(K41&gt;=40,0,(VLOOKUP(K41,tabellen!$B$7:$F$12,5))))</f>
        <v>0</v>
      </c>
      <c r="W41" s="156">
        <f t="shared" si="5"/>
        <v>0</v>
      </c>
      <c r="X41" s="161"/>
      <c r="Y41" s="162">
        <f t="shared" si="3"/>
        <v>0</v>
      </c>
      <c r="Z41" s="141"/>
      <c r="AA41" s="116"/>
      <c r="AB41" s="79"/>
      <c r="AC41" s="79"/>
      <c r="AD41" s="79"/>
      <c r="AE41" s="79"/>
      <c r="AF41" s="79"/>
      <c r="AG41" s="177" t="s">
        <v>46</v>
      </c>
      <c r="AH41" s="178"/>
      <c r="AI41" s="79"/>
      <c r="AJ41" s="90"/>
      <c r="AL41" s="91"/>
    </row>
    <row r="42" spans="2:38" s="84" customFormat="1" ht="12.75" customHeight="1" x14ac:dyDescent="0.2">
      <c r="B42" s="122"/>
      <c r="C42" s="136"/>
      <c r="D42" s="149"/>
      <c r="E42" s="150"/>
      <c r="F42" s="150"/>
      <c r="G42" s="151"/>
      <c r="H42" s="150"/>
      <c r="I42" s="137"/>
      <c r="J42" s="152">
        <f t="shared" si="0"/>
        <v>0</v>
      </c>
      <c r="K42" s="153">
        <f>IF(E42="",,tabellen!$B$2-F42)</f>
        <v>0</v>
      </c>
      <c r="L42" s="137"/>
      <c r="M42" s="153">
        <f t="shared" si="1"/>
        <v>0</v>
      </c>
      <c r="N42" s="150"/>
      <c r="O42" s="154">
        <f>IF(E42="",,IF(K42&gt;=25,0,(VLOOKUP(K42,tabellen!$B$7:$C$12,2))))</f>
        <v>0</v>
      </c>
      <c r="P42" s="155">
        <f>IF(E42="",,IF(K42&gt;=25,0,(VLOOKUP(K42,tabellen!$B$7:$E$12,4))))</f>
        <v>0</v>
      </c>
      <c r="Q42" s="156">
        <f t="shared" si="4"/>
        <v>0</v>
      </c>
      <c r="R42" s="139"/>
      <c r="S42" s="157">
        <f t="shared" si="2"/>
        <v>0</v>
      </c>
      <c r="T42" s="158"/>
      <c r="U42" s="159">
        <f>IF(E42="",,IF(K42&gt;=40,0,(VLOOKUP(K42,tabellen!$B$7:$D$12,3))))</f>
        <v>0</v>
      </c>
      <c r="V42" s="160">
        <f>IF(E42="",,IF(K42&gt;=40,0,(VLOOKUP(K42,tabellen!$B$7:$F$12,5))))</f>
        <v>0</v>
      </c>
      <c r="W42" s="156">
        <f t="shared" si="5"/>
        <v>0</v>
      </c>
      <c r="X42" s="161"/>
      <c r="Y42" s="162">
        <f t="shared" si="3"/>
        <v>0</v>
      </c>
      <c r="Z42" s="141"/>
      <c r="AA42" s="116"/>
      <c r="AB42" s="79"/>
      <c r="AC42" s="79"/>
      <c r="AD42" s="79"/>
      <c r="AE42" s="79"/>
      <c r="AF42" s="79"/>
      <c r="AG42" s="177" t="s">
        <v>47</v>
      </c>
      <c r="AH42" s="178"/>
      <c r="AI42" s="79"/>
      <c r="AJ42" s="90"/>
      <c r="AL42" s="90"/>
    </row>
    <row r="43" spans="2:38" s="84" customFormat="1" ht="12.75" customHeight="1" x14ac:dyDescent="0.2">
      <c r="B43" s="122"/>
      <c r="C43" s="136"/>
      <c r="D43" s="149"/>
      <c r="E43" s="150"/>
      <c r="F43" s="150"/>
      <c r="G43" s="151"/>
      <c r="H43" s="150"/>
      <c r="I43" s="137"/>
      <c r="J43" s="152">
        <f t="shared" si="0"/>
        <v>0</v>
      </c>
      <c r="K43" s="153">
        <f>IF(E43="",,tabellen!$B$2-F43)</f>
        <v>0</v>
      </c>
      <c r="L43" s="137"/>
      <c r="M43" s="153">
        <f t="shared" si="1"/>
        <v>0</v>
      </c>
      <c r="N43" s="150"/>
      <c r="O43" s="154">
        <f>IF(E43="",,IF(K43&gt;=25,0,(VLOOKUP(K43,tabellen!$B$7:$C$12,2))))</f>
        <v>0</v>
      </c>
      <c r="P43" s="155">
        <f>IF(E43="",,IF(K43&gt;=25,0,(VLOOKUP(K43,tabellen!$B$7:$E$12,4))))</f>
        <v>0</v>
      </c>
      <c r="Q43" s="156">
        <f t="shared" si="4"/>
        <v>0</v>
      </c>
      <c r="R43" s="139"/>
      <c r="S43" s="157">
        <f t="shared" si="2"/>
        <v>0</v>
      </c>
      <c r="T43" s="158"/>
      <c r="U43" s="159">
        <f>IF(E43="",,IF(K43&gt;=40,0,(VLOOKUP(K43,tabellen!$B$7:$D$12,3))))</f>
        <v>0</v>
      </c>
      <c r="V43" s="160">
        <f>IF(E43="",,IF(K43&gt;=40,0,(VLOOKUP(K43,tabellen!$B$7:$F$12,5))))</f>
        <v>0</v>
      </c>
      <c r="W43" s="156">
        <f t="shared" si="5"/>
        <v>0</v>
      </c>
      <c r="X43" s="161"/>
      <c r="Y43" s="162">
        <f t="shared" si="3"/>
        <v>0</v>
      </c>
      <c r="Z43" s="141"/>
      <c r="AA43" s="116"/>
      <c r="AB43" s="79"/>
      <c r="AC43" s="79"/>
      <c r="AD43" s="79"/>
      <c r="AE43" s="79"/>
      <c r="AF43" s="79"/>
      <c r="AG43" s="176">
        <v>1</v>
      </c>
      <c r="AH43" s="178"/>
      <c r="AI43" s="79"/>
      <c r="AJ43" s="90"/>
      <c r="AL43" s="90"/>
    </row>
    <row r="44" spans="2:38" s="84" customFormat="1" ht="12.75" customHeight="1" x14ac:dyDescent="0.2">
      <c r="B44" s="122"/>
      <c r="C44" s="136"/>
      <c r="D44" s="149"/>
      <c r="E44" s="150"/>
      <c r="F44" s="150"/>
      <c r="G44" s="151"/>
      <c r="H44" s="150"/>
      <c r="I44" s="137"/>
      <c r="J44" s="152">
        <f t="shared" si="0"/>
        <v>0</v>
      </c>
      <c r="K44" s="153">
        <f>IF(E44="",,tabellen!$B$2-F44)</f>
        <v>0</v>
      </c>
      <c r="L44" s="137"/>
      <c r="M44" s="153">
        <f t="shared" si="1"/>
        <v>0</v>
      </c>
      <c r="N44" s="150"/>
      <c r="O44" s="154">
        <f>IF(E44="",,IF(K44&gt;=25,0,(VLOOKUP(K44,tabellen!$B$7:$C$12,2))))</f>
        <v>0</v>
      </c>
      <c r="P44" s="155">
        <f>IF(E44="",,IF(K44&gt;=25,0,(VLOOKUP(K44,tabellen!$B$7:$E$12,4))))</f>
        <v>0</v>
      </c>
      <c r="Q44" s="156">
        <f t="shared" si="4"/>
        <v>0</v>
      </c>
      <c r="R44" s="139"/>
      <c r="S44" s="157">
        <f t="shared" si="2"/>
        <v>0</v>
      </c>
      <c r="T44" s="158"/>
      <c r="U44" s="159">
        <f>IF(E44="",,IF(K44&gt;=40,0,(VLOOKUP(K44,tabellen!$B$7:$D$12,3))))</f>
        <v>0</v>
      </c>
      <c r="V44" s="160">
        <f>IF(E44="",,IF(K44&gt;=40,0,(VLOOKUP(K44,tabellen!$B$7:$F$12,5))))</f>
        <v>0</v>
      </c>
      <c r="W44" s="156">
        <f t="shared" si="5"/>
        <v>0</v>
      </c>
      <c r="X44" s="161"/>
      <c r="Y44" s="162">
        <f t="shared" si="3"/>
        <v>0</v>
      </c>
      <c r="Z44" s="141"/>
      <c r="AA44" s="116"/>
      <c r="AB44" s="79"/>
      <c r="AC44" s="79"/>
      <c r="AD44" s="79"/>
      <c r="AE44" s="79"/>
      <c r="AF44" s="79"/>
      <c r="AG44" s="176">
        <v>2</v>
      </c>
      <c r="AH44" s="178"/>
      <c r="AI44" s="79"/>
      <c r="AJ44" s="90"/>
      <c r="AL44" s="90"/>
    </row>
    <row r="45" spans="2:38" s="84" customFormat="1" ht="12.75" customHeight="1" x14ac:dyDescent="0.2">
      <c r="B45" s="122"/>
      <c r="C45" s="136"/>
      <c r="D45" s="149"/>
      <c r="E45" s="150"/>
      <c r="F45" s="150"/>
      <c r="G45" s="151"/>
      <c r="H45" s="150"/>
      <c r="I45" s="137"/>
      <c r="J45" s="152">
        <f t="shared" si="0"/>
        <v>0</v>
      </c>
      <c r="K45" s="153">
        <f>IF(E45="",,tabellen!$B$2-F45)</f>
        <v>0</v>
      </c>
      <c r="L45" s="137"/>
      <c r="M45" s="153">
        <f t="shared" si="1"/>
        <v>0</v>
      </c>
      <c r="N45" s="150"/>
      <c r="O45" s="154">
        <f>IF(E45="",,IF(K45&gt;=25,0,(VLOOKUP(K45,tabellen!$B$7:$C$12,2))))</f>
        <v>0</v>
      </c>
      <c r="P45" s="155">
        <f>IF(E45="",,IF(K45&gt;=25,0,(VLOOKUP(K45,tabellen!$B$7:$E$12,4))))</f>
        <v>0</v>
      </c>
      <c r="Q45" s="156">
        <f t="shared" si="4"/>
        <v>0</v>
      </c>
      <c r="R45" s="139"/>
      <c r="S45" s="157">
        <f t="shared" si="2"/>
        <v>0</v>
      </c>
      <c r="T45" s="158"/>
      <c r="U45" s="159">
        <f>IF(E45="",,IF(K45&gt;=40,0,(VLOOKUP(K45,tabellen!$B$7:$D$12,3))))</f>
        <v>0</v>
      </c>
      <c r="V45" s="160">
        <f>IF(E45="",,IF(K45&gt;=40,0,(VLOOKUP(K45,tabellen!$B$7:$F$12,5))))</f>
        <v>0</v>
      </c>
      <c r="W45" s="156">
        <f t="shared" si="5"/>
        <v>0</v>
      </c>
      <c r="X45" s="161"/>
      <c r="Y45" s="162">
        <f t="shared" si="3"/>
        <v>0</v>
      </c>
      <c r="Z45" s="141"/>
      <c r="AA45" s="116"/>
      <c r="AB45" s="79"/>
      <c r="AC45" s="79"/>
      <c r="AD45" s="79"/>
      <c r="AE45" s="79"/>
      <c r="AF45" s="79"/>
      <c r="AG45" s="176">
        <v>3</v>
      </c>
      <c r="AH45" s="178"/>
      <c r="AI45" s="79"/>
      <c r="AJ45" s="90"/>
      <c r="AL45" s="92"/>
    </row>
    <row r="46" spans="2:38" s="84" customFormat="1" ht="12.75" customHeight="1" x14ac:dyDescent="0.2">
      <c r="B46" s="122"/>
      <c r="C46" s="136"/>
      <c r="D46" s="149"/>
      <c r="E46" s="150"/>
      <c r="F46" s="150"/>
      <c r="G46" s="151"/>
      <c r="H46" s="150"/>
      <c r="I46" s="137"/>
      <c r="J46" s="152">
        <f t="shared" si="0"/>
        <v>0</v>
      </c>
      <c r="K46" s="153">
        <f>IF(E46="",,tabellen!$B$2-F46)</f>
        <v>0</v>
      </c>
      <c r="L46" s="137"/>
      <c r="M46" s="153">
        <f t="shared" si="1"/>
        <v>0</v>
      </c>
      <c r="N46" s="150"/>
      <c r="O46" s="154">
        <f>IF(E46="",,IF(K46&gt;=25,0,(VLOOKUP(K46,tabellen!$B$7:$C$12,2))))</f>
        <v>0</v>
      </c>
      <c r="P46" s="155">
        <f>IF(E46="",,IF(K46&gt;=25,0,(VLOOKUP(K46,tabellen!$B$7:$E$12,4))))</f>
        <v>0</v>
      </c>
      <c r="Q46" s="156">
        <f t="shared" si="4"/>
        <v>0</v>
      </c>
      <c r="R46" s="139"/>
      <c r="S46" s="157">
        <f t="shared" si="2"/>
        <v>0</v>
      </c>
      <c r="T46" s="158"/>
      <c r="U46" s="159">
        <f>IF(E46="",,IF(K46&gt;=40,0,(VLOOKUP(K46,tabellen!$B$7:$D$12,3))))</f>
        <v>0</v>
      </c>
      <c r="V46" s="160">
        <f>IF(E46="",,IF(K46&gt;=40,0,(VLOOKUP(K46,tabellen!$B$7:$F$12,5))))</f>
        <v>0</v>
      </c>
      <c r="W46" s="156">
        <f t="shared" si="5"/>
        <v>0</v>
      </c>
      <c r="X46" s="161"/>
      <c r="Y46" s="162">
        <f t="shared" si="3"/>
        <v>0</v>
      </c>
      <c r="Z46" s="141"/>
      <c r="AA46" s="116"/>
      <c r="AB46" s="79"/>
      <c r="AC46" s="79"/>
      <c r="AD46" s="79"/>
      <c r="AE46" s="79"/>
      <c r="AF46" s="79"/>
      <c r="AG46" s="176">
        <v>4</v>
      </c>
      <c r="AH46" s="178"/>
      <c r="AI46" s="79"/>
      <c r="AJ46" s="90"/>
      <c r="AL46" s="92"/>
    </row>
    <row r="47" spans="2:38" s="84" customFormat="1" ht="12.75" customHeight="1" x14ac:dyDescent="0.2">
      <c r="B47" s="122"/>
      <c r="C47" s="136"/>
      <c r="D47" s="149"/>
      <c r="E47" s="150"/>
      <c r="F47" s="150"/>
      <c r="G47" s="151"/>
      <c r="H47" s="150"/>
      <c r="I47" s="137"/>
      <c r="J47" s="152">
        <f t="shared" si="0"/>
        <v>0</v>
      </c>
      <c r="K47" s="153">
        <f>IF(E47="",,tabellen!$B$2-F47)</f>
        <v>0</v>
      </c>
      <c r="L47" s="137"/>
      <c r="M47" s="153">
        <f t="shared" si="1"/>
        <v>0</v>
      </c>
      <c r="N47" s="150"/>
      <c r="O47" s="154">
        <f>IF(E47="",,IF(K47&gt;=25,0,(VLOOKUP(K47,tabellen!$B$7:$C$12,2))))</f>
        <v>0</v>
      </c>
      <c r="P47" s="155">
        <f>IF(E47="",,IF(K47&gt;=25,0,(VLOOKUP(K47,tabellen!$B$7:$E$12,4))))</f>
        <v>0</v>
      </c>
      <c r="Q47" s="156">
        <f t="shared" si="4"/>
        <v>0</v>
      </c>
      <c r="R47" s="139"/>
      <c r="S47" s="157">
        <f t="shared" si="2"/>
        <v>0</v>
      </c>
      <c r="T47" s="158"/>
      <c r="U47" s="159">
        <f>IF(E47="",,IF(K47&gt;=40,0,(VLOOKUP(K47,tabellen!$B$7:$D$12,3))))</f>
        <v>0</v>
      </c>
      <c r="V47" s="160">
        <f>IF(E47="",,IF(K47&gt;=40,0,(VLOOKUP(K47,tabellen!$B$7:$F$12,5))))</f>
        <v>0</v>
      </c>
      <c r="W47" s="156">
        <f t="shared" si="5"/>
        <v>0</v>
      </c>
      <c r="X47" s="161"/>
      <c r="Y47" s="162">
        <f t="shared" si="3"/>
        <v>0</v>
      </c>
      <c r="Z47" s="141"/>
      <c r="AA47" s="116"/>
      <c r="AB47" s="79"/>
      <c r="AC47" s="79"/>
      <c r="AD47" s="79"/>
      <c r="AE47" s="79"/>
      <c r="AF47" s="79"/>
      <c r="AG47" s="176">
        <v>5</v>
      </c>
      <c r="AH47" s="178"/>
      <c r="AI47" s="79"/>
      <c r="AJ47" s="90"/>
      <c r="AL47" s="92"/>
    </row>
    <row r="48" spans="2:38" s="84" customFormat="1" ht="12.75" customHeight="1" x14ac:dyDescent="0.2">
      <c r="B48" s="122"/>
      <c r="C48" s="136"/>
      <c r="D48" s="149"/>
      <c r="E48" s="150"/>
      <c r="F48" s="150"/>
      <c r="G48" s="151"/>
      <c r="H48" s="150"/>
      <c r="I48" s="137"/>
      <c r="J48" s="152">
        <f t="shared" si="0"/>
        <v>0</v>
      </c>
      <c r="K48" s="153">
        <f>IF(E48="",,tabellen!$B$2-F48)</f>
        <v>0</v>
      </c>
      <c r="L48" s="137"/>
      <c r="M48" s="153">
        <f t="shared" si="1"/>
        <v>0</v>
      </c>
      <c r="N48" s="150"/>
      <c r="O48" s="154">
        <f>IF(E48="",,IF(K48&gt;=25,0,(VLOOKUP(K48,tabellen!$B$7:$C$12,2))))</f>
        <v>0</v>
      </c>
      <c r="P48" s="155">
        <f>IF(E48="",,IF(K48&gt;=25,0,(VLOOKUP(K48,tabellen!$B$7:$E$12,4))))</f>
        <v>0</v>
      </c>
      <c r="Q48" s="156">
        <f t="shared" si="4"/>
        <v>0</v>
      </c>
      <c r="R48" s="139"/>
      <c r="S48" s="157">
        <f t="shared" si="2"/>
        <v>0</v>
      </c>
      <c r="T48" s="158"/>
      <c r="U48" s="159">
        <f>IF(E48="",,IF(K48&gt;=40,0,(VLOOKUP(K48,tabellen!$B$7:$D$12,3))))</f>
        <v>0</v>
      </c>
      <c r="V48" s="160">
        <f>IF(E48="",,IF(K48&gt;=40,0,(VLOOKUP(K48,tabellen!$B$7:$F$12,5))))</f>
        <v>0</v>
      </c>
      <c r="W48" s="156">
        <f t="shared" si="5"/>
        <v>0</v>
      </c>
      <c r="X48" s="161"/>
      <c r="Y48" s="162">
        <f t="shared" si="3"/>
        <v>0</v>
      </c>
      <c r="Z48" s="141"/>
      <c r="AA48" s="116"/>
      <c r="AB48" s="79"/>
      <c r="AC48" s="79"/>
      <c r="AD48" s="79"/>
      <c r="AE48" s="79"/>
      <c r="AF48" s="79"/>
      <c r="AG48" s="176">
        <v>6</v>
      </c>
      <c r="AH48" s="178"/>
      <c r="AI48" s="79"/>
      <c r="AJ48" s="90"/>
      <c r="AL48" s="92"/>
    </row>
    <row r="49" spans="2:38" s="84" customFormat="1" ht="12.75" customHeight="1" x14ac:dyDescent="0.2">
      <c r="B49" s="122"/>
      <c r="C49" s="136"/>
      <c r="D49" s="149"/>
      <c r="E49" s="150"/>
      <c r="F49" s="150"/>
      <c r="G49" s="151"/>
      <c r="H49" s="150"/>
      <c r="I49" s="137"/>
      <c r="J49" s="152">
        <f t="shared" si="0"/>
        <v>0</v>
      </c>
      <c r="K49" s="153">
        <f>IF(E49="",,tabellen!$B$2-F49)</f>
        <v>0</v>
      </c>
      <c r="L49" s="137"/>
      <c r="M49" s="153">
        <f t="shared" si="1"/>
        <v>0</v>
      </c>
      <c r="N49" s="150"/>
      <c r="O49" s="154">
        <f>IF(E49="",,IF(K49&gt;=25,0,(VLOOKUP(K49,tabellen!$B$7:$C$12,2))))</f>
        <v>0</v>
      </c>
      <c r="P49" s="155">
        <f>IF(E49="",,IF(K49&gt;=25,0,(VLOOKUP(K49,tabellen!$B$7:$E$12,4))))</f>
        <v>0</v>
      </c>
      <c r="Q49" s="156">
        <f t="shared" si="4"/>
        <v>0</v>
      </c>
      <c r="R49" s="139"/>
      <c r="S49" s="157">
        <f t="shared" si="2"/>
        <v>0</v>
      </c>
      <c r="T49" s="158"/>
      <c r="U49" s="159">
        <f>IF(E49="",,IF(K49&gt;=40,0,(VLOOKUP(K49,tabellen!$B$7:$D$12,3))))</f>
        <v>0</v>
      </c>
      <c r="V49" s="160">
        <f>IF(E49="",,IF(K49&gt;=40,0,(VLOOKUP(K49,tabellen!$B$7:$F$12,5))))</f>
        <v>0</v>
      </c>
      <c r="W49" s="156">
        <f t="shared" si="5"/>
        <v>0</v>
      </c>
      <c r="X49" s="161"/>
      <c r="Y49" s="162">
        <f t="shared" si="3"/>
        <v>0</v>
      </c>
      <c r="Z49" s="141"/>
      <c r="AA49" s="116"/>
      <c r="AB49" s="79"/>
      <c r="AC49" s="79"/>
      <c r="AD49" s="79"/>
      <c r="AE49" s="79"/>
      <c r="AF49" s="79"/>
      <c r="AG49" s="176">
        <v>7</v>
      </c>
      <c r="AH49" s="178"/>
      <c r="AI49" s="79"/>
      <c r="AJ49" s="90"/>
      <c r="AL49" s="92"/>
    </row>
    <row r="50" spans="2:38" ht="12.75" customHeight="1" x14ac:dyDescent="0.2">
      <c r="B50" s="122"/>
      <c r="C50" s="136"/>
      <c r="D50" s="149"/>
      <c r="E50" s="150"/>
      <c r="F50" s="150"/>
      <c r="G50" s="151"/>
      <c r="H50" s="150"/>
      <c r="I50" s="137"/>
      <c r="J50" s="152">
        <f t="shared" si="0"/>
        <v>0</v>
      </c>
      <c r="K50" s="153">
        <f>IF(E50="",,tabellen!$B$2-F50)</f>
        <v>0</v>
      </c>
      <c r="L50" s="137"/>
      <c r="M50" s="153">
        <f t="shared" si="1"/>
        <v>0</v>
      </c>
      <c r="N50" s="150"/>
      <c r="O50" s="154">
        <f>IF(E50="",,IF(K50&gt;=25,0,(VLOOKUP(K50,tabellen!$B$7:$C$12,2))))</f>
        <v>0</v>
      </c>
      <c r="P50" s="155">
        <f>IF(E50="",,IF(K50&gt;=25,0,(VLOOKUP(K50,tabellen!$B$7:$E$12,4))))</f>
        <v>0</v>
      </c>
      <c r="Q50" s="156">
        <f t="shared" si="4"/>
        <v>0</v>
      </c>
      <c r="R50" s="139"/>
      <c r="S50" s="157">
        <f t="shared" si="2"/>
        <v>0</v>
      </c>
      <c r="T50" s="158"/>
      <c r="U50" s="159">
        <f>IF(E50="",,IF(K50&gt;=40,0,(VLOOKUP(K50,tabellen!$B$7:$D$12,3))))</f>
        <v>0</v>
      </c>
      <c r="V50" s="160">
        <f>IF(E50="",,IF(K50&gt;=40,0,(VLOOKUP(K50,tabellen!$B$7:$F$12,5))))</f>
        <v>0</v>
      </c>
      <c r="W50" s="156">
        <f t="shared" si="5"/>
        <v>0</v>
      </c>
      <c r="X50" s="161"/>
      <c r="Y50" s="162">
        <f t="shared" si="3"/>
        <v>0</v>
      </c>
      <c r="Z50" s="141"/>
      <c r="AA50" s="116"/>
      <c r="AG50" s="176">
        <v>8</v>
      </c>
      <c r="AH50" s="178"/>
    </row>
    <row r="51" spans="2:38" ht="12.75" customHeight="1" x14ac:dyDescent="0.2">
      <c r="B51" s="115"/>
      <c r="C51" s="141"/>
      <c r="D51" s="163"/>
      <c r="E51" s="158"/>
      <c r="F51" s="158"/>
      <c r="G51" s="164"/>
      <c r="H51" s="150"/>
      <c r="I51" s="137"/>
      <c r="J51" s="152">
        <f t="shared" si="0"/>
        <v>0</v>
      </c>
      <c r="K51" s="153">
        <f>IF(E51="",,tabellen!$B$2-F51)</f>
        <v>0</v>
      </c>
      <c r="L51" s="137"/>
      <c r="M51" s="153">
        <f t="shared" si="1"/>
        <v>0</v>
      </c>
      <c r="N51" s="150"/>
      <c r="O51" s="154">
        <f>IF(E51="",,IF(K51&gt;=25,0,(VLOOKUP(K51,tabellen!$B$7:$C$12,2))))</f>
        <v>0</v>
      </c>
      <c r="P51" s="155">
        <f>IF(E51="",,IF(K51&gt;=25,0,(VLOOKUP(K51,tabellen!$B$7:$E$12,4))))</f>
        <v>0</v>
      </c>
      <c r="Q51" s="156">
        <f t="shared" si="4"/>
        <v>0</v>
      </c>
      <c r="R51" s="139"/>
      <c r="S51" s="157">
        <f t="shared" si="2"/>
        <v>0</v>
      </c>
      <c r="T51" s="158"/>
      <c r="U51" s="159">
        <f>IF(E51="",,IF(K51&gt;=40,0,(VLOOKUP(K51,tabellen!$B$7:$D$12,3))))</f>
        <v>0</v>
      </c>
      <c r="V51" s="160">
        <f>IF(E51="",,IF(K51&gt;=40,0,(VLOOKUP(K51,tabellen!$B$7:$F$12,5))))</f>
        <v>0</v>
      </c>
      <c r="W51" s="156">
        <f t="shared" si="5"/>
        <v>0</v>
      </c>
      <c r="X51" s="161"/>
      <c r="Y51" s="162">
        <f t="shared" si="3"/>
        <v>0</v>
      </c>
      <c r="Z51" s="141"/>
      <c r="AA51" s="116"/>
      <c r="AG51" s="176">
        <v>9</v>
      </c>
      <c r="AH51" s="178"/>
    </row>
    <row r="52" spans="2:38" ht="12.75" customHeight="1" x14ac:dyDescent="0.2">
      <c r="B52" s="115"/>
      <c r="C52" s="141"/>
      <c r="D52" s="163"/>
      <c r="E52" s="158"/>
      <c r="F52" s="158"/>
      <c r="G52" s="164"/>
      <c r="H52" s="150"/>
      <c r="I52" s="137"/>
      <c r="J52" s="152">
        <f t="shared" si="0"/>
        <v>0</v>
      </c>
      <c r="K52" s="153">
        <f>IF(E52="",,tabellen!$B$2-F52)</f>
        <v>0</v>
      </c>
      <c r="L52" s="137"/>
      <c r="M52" s="153">
        <f t="shared" si="1"/>
        <v>0</v>
      </c>
      <c r="N52" s="150"/>
      <c r="O52" s="154">
        <f>IF(E52="",,IF(K52&gt;=25,0,(VLOOKUP(K52,tabellen!$B$7:$C$12,2))))</f>
        <v>0</v>
      </c>
      <c r="P52" s="155">
        <f>IF(E52="",,IF(K52&gt;=25,0,(VLOOKUP(K52,tabellen!$B$7:$E$12,4))))</f>
        <v>0</v>
      </c>
      <c r="Q52" s="156">
        <f t="shared" si="4"/>
        <v>0</v>
      </c>
      <c r="R52" s="139"/>
      <c r="S52" s="157">
        <f t="shared" si="2"/>
        <v>0</v>
      </c>
      <c r="T52" s="158"/>
      <c r="U52" s="159">
        <f>IF(E52="",,IF(K52&gt;=40,0,(VLOOKUP(K52,tabellen!$B$7:$D$12,3))))</f>
        <v>0</v>
      </c>
      <c r="V52" s="160">
        <f>IF(E52="",,IF(K52&gt;=40,0,(VLOOKUP(K52,tabellen!$B$7:$F$12,5))))</f>
        <v>0</v>
      </c>
      <c r="W52" s="156">
        <f t="shared" si="5"/>
        <v>0</v>
      </c>
      <c r="X52" s="161"/>
      <c r="Y52" s="162">
        <f t="shared" si="3"/>
        <v>0</v>
      </c>
      <c r="Z52" s="141"/>
      <c r="AA52" s="116"/>
      <c r="AG52" s="176">
        <v>10</v>
      </c>
      <c r="AH52" s="178"/>
    </row>
    <row r="53" spans="2:38" ht="12.75" customHeight="1" x14ac:dyDescent="0.2">
      <c r="B53" s="115"/>
      <c r="C53" s="141"/>
      <c r="D53" s="163"/>
      <c r="E53" s="158"/>
      <c r="F53" s="158"/>
      <c r="G53" s="164"/>
      <c r="H53" s="150"/>
      <c r="I53" s="137"/>
      <c r="J53" s="152">
        <f t="shared" si="0"/>
        <v>0</v>
      </c>
      <c r="K53" s="153">
        <f>IF(E53="",,tabellen!$B$2-F53)</f>
        <v>0</v>
      </c>
      <c r="L53" s="137"/>
      <c r="M53" s="153">
        <f t="shared" si="1"/>
        <v>0</v>
      </c>
      <c r="N53" s="150"/>
      <c r="O53" s="154">
        <f>IF(E53="",,IF(K53&gt;=25,0,(VLOOKUP(K53,tabellen!$B$7:$C$12,2))))</f>
        <v>0</v>
      </c>
      <c r="P53" s="155">
        <f>IF(E53="",,IF(K53&gt;=25,0,(VLOOKUP(K53,tabellen!$B$7:$E$12,4))))</f>
        <v>0</v>
      </c>
      <c r="Q53" s="156">
        <f t="shared" si="4"/>
        <v>0</v>
      </c>
      <c r="R53" s="139"/>
      <c r="S53" s="157">
        <f t="shared" si="2"/>
        <v>0</v>
      </c>
      <c r="T53" s="158"/>
      <c r="U53" s="159">
        <f>IF(E53="",,IF(K53&gt;=40,0,(VLOOKUP(K53,tabellen!$B$7:$D$12,3))))</f>
        <v>0</v>
      </c>
      <c r="V53" s="160">
        <f>IF(E53="",,IF(K53&gt;=40,0,(VLOOKUP(K53,tabellen!$B$7:$F$12,5))))</f>
        <v>0</v>
      </c>
      <c r="W53" s="156">
        <f t="shared" si="5"/>
        <v>0</v>
      </c>
      <c r="X53" s="161"/>
      <c r="Y53" s="162">
        <f t="shared" si="3"/>
        <v>0</v>
      </c>
      <c r="Z53" s="141"/>
      <c r="AA53" s="116"/>
      <c r="AG53" s="176">
        <v>11</v>
      </c>
      <c r="AH53" s="178"/>
    </row>
    <row r="54" spans="2:38" ht="12.75" customHeight="1" x14ac:dyDescent="0.2">
      <c r="B54" s="115"/>
      <c r="C54" s="141"/>
      <c r="D54" s="163"/>
      <c r="E54" s="158"/>
      <c r="F54" s="158"/>
      <c r="G54" s="164"/>
      <c r="H54" s="150"/>
      <c r="I54" s="137"/>
      <c r="J54" s="152">
        <f t="shared" si="0"/>
        <v>0</v>
      </c>
      <c r="K54" s="153">
        <f>IF(E54="",,tabellen!$B$2-F54)</f>
        <v>0</v>
      </c>
      <c r="L54" s="137"/>
      <c r="M54" s="153">
        <f t="shared" si="1"/>
        <v>0</v>
      </c>
      <c r="N54" s="150"/>
      <c r="O54" s="154">
        <f>IF(E54="",,IF(K54&gt;=25,0,(VLOOKUP(K54,tabellen!$B$7:$C$12,2))))</f>
        <v>0</v>
      </c>
      <c r="P54" s="155">
        <f>IF(E54="",,IF(K54&gt;=25,0,(VLOOKUP(K54,tabellen!$B$7:$E$12,4))))</f>
        <v>0</v>
      </c>
      <c r="Q54" s="156">
        <f t="shared" si="4"/>
        <v>0</v>
      </c>
      <c r="R54" s="139"/>
      <c r="S54" s="157">
        <f t="shared" si="2"/>
        <v>0</v>
      </c>
      <c r="T54" s="158"/>
      <c r="U54" s="159">
        <f>IF(E54="",,IF(K54&gt;=40,0,(VLOOKUP(K54,tabellen!$B$7:$D$12,3))))</f>
        <v>0</v>
      </c>
      <c r="V54" s="160">
        <f>IF(E54="",,IF(K54&gt;=40,0,(VLOOKUP(K54,tabellen!$B$7:$F$12,5))))</f>
        <v>0</v>
      </c>
      <c r="W54" s="156">
        <f t="shared" si="5"/>
        <v>0</v>
      </c>
      <c r="X54" s="161"/>
      <c r="Y54" s="162">
        <f t="shared" si="3"/>
        <v>0</v>
      </c>
      <c r="Z54" s="141"/>
      <c r="AA54" s="116"/>
      <c r="AG54" s="176">
        <v>12</v>
      </c>
      <c r="AH54" s="178"/>
    </row>
    <row r="55" spans="2:38" ht="12.75" customHeight="1" x14ac:dyDescent="0.2">
      <c r="B55" s="115"/>
      <c r="C55" s="141"/>
      <c r="D55" s="163"/>
      <c r="E55" s="158"/>
      <c r="F55" s="158"/>
      <c r="G55" s="164"/>
      <c r="H55" s="150"/>
      <c r="I55" s="137"/>
      <c r="J55" s="152">
        <f t="shared" si="0"/>
        <v>0</v>
      </c>
      <c r="K55" s="153">
        <f>IF(E55="",,tabellen!$B$2-F55)</f>
        <v>0</v>
      </c>
      <c r="L55" s="137"/>
      <c r="M55" s="153">
        <f t="shared" si="1"/>
        <v>0</v>
      </c>
      <c r="N55" s="150"/>
      <c r="O55" s="154">
        <f>IF(E55="",,IF(K55&gt;=25,0,(VLOOKUP(K55,tabellen!$B$7:$C$12,2))))</f>
        <v>0</v>
      </c>
      <c r="P55" s="155">
        <f>IF(E55="",,IF(K55&gt;=25,0,(VLOOKUP(K55,tabellen!$B$7:$E$12,4))))</f>
        <v>0</v>
      </c>
      <c r="Q55" s="156">
        <f t="shared" si="4"/>
        <v>0</v>
      </c>
      <c r="R55" s="139"/>
      <c r="S55" s="157">
        <f t="shared" si="2"/>
        <v>0</v>
      </c>
      <c r="T55" s="158"/>
      <c r="U55" s="159">
        <f>IF(E55="",,IF(K55&gt;=40,0,(VLOOKUP(K55,tabellen!$B$7:$D$12,3))))</f>
        <v>0</v>
      </c>
      <c r="V55" s="160">
        <f>IF(E55="",,IF(K55&gt;=40,0,(VLOOKUP(K55,tabellen!$B$7:$F$12,5))))</f>
        <v>0</v>
      </c>
      <c r="W55" s="156">
        <f t="shared" si="5"/>
        <v>0</v>
      </c>
      <c r="X55" s="161"/>
      <c r="Y55" s="162">
        <f t="shared" si="3"/>
        <v>0</v>
      </c>
      <c r="Z55" s="141"/>
      <c r="AA55" s="116"/>
      <c r="AG55" s="176">
        <v>13</v>
      </c>
      <c r="AH55" s="178"/>
    </row>
    <row r="56" spans="2:38" ht="12.75" customHeight="1" x14ac:dyDescent="0.2">
      <c r="B56" s="115"/>
      <c r="C56" s="141"/>
      <c r="D56" s="163"/>
      <c r="E56" s="158"/>
      <c r="F56" s="158"/>
      <c r="G56" s="164"/>
      <c r="H56" s="150"/>
      <c r="I56" s="137"/>
      <c r="J56" s="152">
        <f t="shared" si="0"/>
        <v>0</v>
      </c>
      <c r="K56" s="153">
        <f>IF(E56="",,tabellen!$B$2-F56)</f>
        <v>0</v>
      </c>
      <c r="L56" s="137"/>
      <c r="M56" s="153">
        <f t="shared" si="1"/>
        <v>0</v>
      </c>
      <c r="N56" s="150"/>
      <c r="O56" s="154">
        <f>IF(E56="",,IF(K56&gt;=25,0,(VLOOKUP(K56,tabellen!$B$7:$C$12,2))))</f>
        <v>0</v>
      </c>
      <c r="P56" s="155">
        <f>IF(E56="",,IF(K56&gt;=25,0,(VLOOKUP(K56,tabellen!$B$7:$E$12,4))))</f>
        <v>0</v>
      </c>
      <c r="Q56" s="156">
        <f t="shared" si="4"/>
        <v>0</v>
      </c>
      <c r="R56" s="139"/>
      <c r="S56" s="157">
        <f t="shared" si="2"/>
        <v>0</v>
      </c>
      <c r="T56" s="158"/>
      <c r="U56" s="159">
        <f>IF(E56="",,IF(K56&gt;=40,0,(VLOOKUP(K56,tabellen!$B$7:$D$12,3))))</f>
        <v>0</v>
      </c>
      <c r="V56" s="160">
        <f>IF(E56="",,IF(K56&gt;=40,0,(VLOOKUP(K56,tabellen!$B$7:$F$12,5))))</f>
        <v>0</v>
      </c>
      <c r="W56" s="156">
        <f t="shared" si="5"/>
        <v>0</v>
      </c>
      <c r="X56" s="161"/>
      <c r="Y56" s="162">
        <f t="shared" si="3"/>
        <v>0</v>
      </c>
      <c r="Z56" s="141"/>
      <c r="AA56" s="116"/>
      <c r="AG56" s="176">
        <v>14</v>
      </c>
      <c r="AH56" s="178"/>
    </row>
    <row r="57" spans="2:38" ht="12.75" customHeight="1" x14ac:dyDescent="0.2">
      <c r="B57" s="115"/>
      <c r="C57" s="141"/>
      <c r="D57" s="163"/>
      <c r="E57" s="158"/>
      <c r="F57" s="158"/>
      <c r="G57" s="164"/>
      <c r="H57" s="150"/>
      <c r="I57" s="137"/>
      <c r="J57" s="152">
        <f t="shared" si="0"/>
        <v>0</v>
      </c>
      <c r="K57" s="153">
        <f>IF(E57="",,tabellen!$B$2-F57)</f>
        <v>0</v>
      </c>
      <c r="L57" s="137"/>
      <c r="M57" s="153">
        <f t="shared" si="1"/>
        <v>0</v>
      </c>
      <c r="N57" s="150"/>
      <c r="O57" s="154">
        <f>IF(E57="",,IF(K57&gt;=25,0,(VLOOKUP(K57,tabellen!$B$7:$C$12,2))))</f>
        <v>0</v>
      </c>
      <c r="P57" s="155">
        <f>IF(E57="",,IF(K57&gt;=25,0,(VLOOKUP(K57,tabellen!$B$7:$E$12,4))))</f>
        <v>0</v>
      </c>
      <c r="Q57" s="156">
        <f t="shared" si="4"/>
        <v>0</v>
      </c>
      <c r="R57" s="139"/>
      <c r="S57" s="157">
        <f t="shared" si="2"/>
        <v>0</v>
      </c>
      <c r="T57" s="158"/>
      <c r="U57" s="159">
        <f>IF(E57="",,IF(K57&gt;=40,0,(VLOOKUP(K57,tabellen!$B$7:$D$12,3))))</f>
        <v>0</v>
      </c>
      <c r="V57" s="160">
        <f>IF(E57="",,IF(K57&gt;=40,0,(VLOOKUP(K57,tabellen!$B$7:$F$12,5))))</f>
        <v>0</v>
      </c>
      <c r="W57" s="156">
        <f t="shared" si="5"/>
        <v>0</v>
      </c>
      <c r="X57" s="161"/>
      <c r="Y57" s="162">
        <f t="shared" si="3"/>
        <v>0</v>
      </c>
      <c r="Z57" s="141"/>
      <c r="AA57" s="116"/>
    </row>
    <row r="58" spans="2:38" ht="12.75" customHeight="1" x14ac:dyDescent="0.2">
      <c r="B58" s="115"/>
      <c r="C58" s="141"/>
      <c r="D58" s="163"/>
      <c r="E58" s="158"/>
      <c r="F58" s="158"/>
      <c r="G58" s="164"/>
      <c r="H58" s="150"/>
      <c r="I58" s="137"/>
      <c r="J58" s="152">
        <f t="shared" si="0"/>
        <v>0</v>
      </c>
      <c r="K58" s="153">
        <f>IF(E58="",,tabellen!$B$2-F58)</f>
        <v>0</v>
      </c>
      <c r="L58" s="137"/>
      <c r="M58" s="153">
        <f t="shared" si="1"/>
        <v>0</v>
      </c>
      <c r="N58" s="150"/>
      <c r="O58" s="154">
        <f>IF(E58="",,IF(K58&gt;=25,0,(VLOOKUP(K58,tabellen!$B$7:$C$12,2))))</f>
        <v>0</v>
      </c>
      <c r="P58" s="155">
        <f>IF(E58="",,IF(K58&gt;=25,0,(VLOOKUP(K58,tabellen!$B$7:$E$12,4))))</f>
        <v>0</v>
      </c>
      <c r="Q58" s="156">
        <f t="shared" si="4"/>
        <v>0</v>
      </c>
      <c r="R58" s="139"/>
      <c r="S58" s="157">
        <f t="shared" si="2"/>
        <v>0</v>
      </c>
      <c r="T58" s="158"/>
      <c r="U58" s="159">
        <f>IF(E58="",,IF(K58&gt;=40,0,(VLOOKUP(K58,tabellen!$B$7:$D$12,3))))</f>
        <v>0</v>
      </c>
      <c r="V58" s="160">
        <f>IF(E58="",,IF(K58&gt;=40,0,(VLOOKUP(K58,tabellen!$B$7:$F$12,5))))</f>
        <v>0</v>
      </c>
      <c r="W58" s="156">
        <f t="shared" si="5"/>
        <v>0</v>
      </c>
      <c r="X58" s="161"/>
      <c r="Y58" s="162">
        <f t="shared" si="3"/>
        <v>0</v>
      </c>
      <c r="Z58" s="141"/>
      <c r="AA58" s="116"/>
    </row>
    <row r="59" spans="2:38" ht="12.75" customHeight="1" x14ac:dyDescent="0.2">
      <c r="B59" s="115"/>
      <c r="C59" s="141"/>
      <c r="D59" s="163"/>
      <c r="E59" s="158"/>
      <c r="F59" s="158"/>
      <c r="G59" s="164"/>
      <c r="H59" s="150"/>
      <c r="I59" s="137"/>
      <c r="J59" s="152">
        <f t="shared" si="0"/>
        <v>0</v>
      </c>
      <c r="K59" s="153">
        <f>IF(E59="",,tabellen!$B$2-F59)</f>
        <v>0</v>
      </c>
      <c r="L59" s="137"/>
      <c r="M59" s="153">
        <f t="shared" si="1"/>
        <v>0</v>
      </c>
      <c r="N59" s="150"/>
      <c r="O59" s="154">
        <f>IF(E59="",,IF(K59&gt;=25,0,(VLOOKUP(K59,tabellen!$B$7:$C$12,2))))</f>
        <v>0</v>
      </c>
      <c r="P59" s="155">
        <f>IF(E59="",,IF(K59&gt;=25,0,(VLOOKUP(K59,tabellen!$B$7:$E$12,4))))</f>
        <v>0</v>
      </c>
      <c r="Q59" s="156">
        <f t="shared" si="4"/>
        <v>0</v>
      </c>
      <c r="R59" s="139"/>
      <c r="S59" s="157">
        <f t="shared" si="2"/>
        <v>0</v>
      </c>
      <c r="T59" s="158"/>
      <c r="U59" s="159">
        <f>IF(E59="",,IF(K59&gt;=40,0,(VLOOKUP(K59,tabellen!$B$7:$D$12,3))))</f>
        <v>0</v>
      </c>
      <c r="V59" s="160">
        <f>IF(E59="",,IF(K59&gt;=40,0,(VLOOKUP(K59,tabellen!$B$7:$F$12,5))))</f>
        <v>0</v>
      </c>
      <c r="W59" s="156">
        <f t="shared" si="5"/>
        <v>0</v>
      </c>
      <c r="X59" s="161"/>
      <c r="Y59" s="162">
        <f t="shared" si="3"/>
        <v>0</v>
      </c>
      <c r="Z59" s="141"/>
      <c r="AA59" s="116"/>
    </row>
    <row r="60" spans="2:38" ht="12.75" customHeight="1" x14ac:dyDescent="0.2">
      <c r="B60" s="115"/>
      <c r="C60" s="141"/>
      <c r="D60" s="163"/>
      <c r="E60" s="158"/>
      <c r="F60" s="158"/>
      <c r="G60" s="164"/>
      <c r="H60" s="150"/>
      <c r="I60" s="137"/>
      <c r="J60" s="152">
        <f t="shared" si="0"/>
        <v>0</v>
      </c>
      <c r="K60" s="153">
        <f>IF(E60="",,tabellen!$B$2-F60)</f>
        <v>0</v>
      </c>
      <c r="L60" s="137"/>
      <c r="M60" s="153">
        <f t="shared" si="1"/>
        <v>0</v>
      </c>
      <c r="N60" s="150"/>
      <c r="O60" s="154">
        <f>IF(E60="",,IF(K60&gt;=25,0,(VLOOKUP(K60,tabellen!$B$7:$C$12,2))))</f>
        <v>0</v>
      </c>
      <c r="P60" s="155">
        <f>IF(E60="",,IF(K60&gt;=25,0,(VLOOKUP(K60,tabellen!$B$7:$E$12,4))))</f>
        <v>0</v>
      </c>
      <c r="Q60" s="156">
        <f t="shared" si="4"/>
        <v>0</v>
      </c>
      <c r="R60" s="139"/>
      <c r="S60" s="157">
        <f t="shared" si="2"/>
        <v>0</v>
      </c>
      <c r="T60" s="158"/>
      <c r="U60" s="159">
        <f>IF(E60="",,IF(K60&gt;=40,0,(VLOOKUP(K60,tabellen!$B$7:$D$12,3))))</f>
        <v>0</v>
      </c>
      <c r="V60" s="160">
        <f>IF(E60="",,IF(K60&gt;=40,0,(VLOOKUP(K60,tabellen!$B$7:$F$12,5))))</f>
        <v>0</v>
      </c>
      <c r="W60" s="156">
        <f t="shared" si="5"/>
        <v>0</v>
      </c>
      <c r="X60" s="161"/>
      <c r="Y60" s="162">
        <f t="shared" si="3"/>
        <v>0</v>
      </c>
      <c r="Z60" s="141"/>
      <c r="AA60" s="116"/>
    </row>
    <row r="61" spans="2:38" ht="12.75" customHeight="1" x14ac:dyDescent="0.2">
      <c r="B61" s="115"/>
      <c r="C61" s="141"/>
      <c r="D61" s="163"/>
      <c r="E61" s="158"/>
      <c r="F61" s="158"/>
      <c r="G61" s="164"/>
      <c r="H61" s="150"/>
      <c r="I61" s="137"/>
      <c r="J61" s="152">
        <f t="shared" si="0"/>
        <v>0</v>
      </c>
      <c r="K61" s="153">
        <f>IF(E61="",,tabellen!$B$2-F61)</f>
        <v>0</v>
      </c>
      <c r="L61" s="137"/>
      <c r="M61" s="153">
        <f t="shared" si="1"/>
        <v>0</v>
      </c>
      <c r="N61" s="150"/>
      <c r="O61" s="154">
        <f>IF(E61="",,IF(K61&gt;=25,0,(VLOOKUP(K61,tabellen!$B$7:$C$12,2))))</f>
        <v>0</v>
      </c>
      <c r="P61" s="155">
        <f>IF(E61="",,IF(K61&gt;=25,0,(VLOOKUP(K61,tabellen!$B$7:$E$12,4))))</f>
        <v>0</v>
      </c>
      <c r="Q61" s="156">
        <f t="shared" si="4"/>
        <v>0</v>
      </c>
      <c r="R61" s="139"/>
      <c r="S61" s="157">
        <f t="shared" si="2"/>
        <v>0</v>
      </c>
      <c r="T61" s="158"/>
      <c r="U61" s="159">
        <f>IF(E61="",,IF(K61&gt;=40,0,(VLOOKUP(K61,tabellen!$B$7:$D$12,3))))</f>
        <v>0</v>
      </c>
      <c r="V61" s="160">
        <f>IF(E61="",,IF(K61&gt;=40,0,(VLOOKUP(K61,tabellen!$B$7:$F$12,5))))</f>
        <v>0</v>
      </c>
      <c r="W61" s="156">
        <f t="shared" si="5"/>
        <v>0</v>
      </c>
      <c r="X61" s="161"/>
      <c r="Y61" s="162">
        <f t="shared" si="3"/>
        <v>0</v>
      </c>
      <c r="Z61" s="141"/>
      <c r="AA61" s="116"/>
    </row>
    <row r="62" spans="2:38" ht="12.75" customHeight="1" x14ac:dyDescent="0.2">
      <c r="B62" s="115"/>
      <c r="C62" s="141"/>
      <c r="D62" s="163"/>
      <c r="E62" s="158"/>
      <c r="F62" s="158"/>
      <c r="G62" s="164"/>
      <c r="H62" s="150"/>
      <c r="I62" s="137"/>
      <c r="J62" s="152">
        <f t="shared" si="0"/>
        <v>0</v>
      </c>
      <c r="K62" s="153">
        <f>IF(E62="",,tabellen!$B$2-F62)</f>
        <v>0</v>
      </c>
      <c r="L62" s="137"/>
      <c r="M62" s="153">
        <f t="shared" si="1"/>
        <v>0</v>
      </c>
      <c r="N62" s="150"/>
      <c r="O62" s="154">
        <f>IF(E62="",,IF(K62&gt;=25,0,(VLOOKUP(K62,tabellen!$B$7:$C$12,2))))</f>
        <v>0</v>
      </c>
      <c r="P62" s="155">
        <f>IF(E62="",,IF(K62&gt;=25,0,(VLOOKUP(K62,tabellen!$B$7:$E$12,4))))</f>
        <v>0</v>
      </c>
      <c r="Q62" s="156">
        <f t="shared" si="4"/>
        <v>0</v>
      </c>
      <c r="R62" s="139"/>
      <c r="S62" s="157">
        <f t="shared" si="2"/>
        <v>0</v>
      </c>
      <c r="T62" s="158"/>
      <c r="U62" s="159">
        <f>IF(E62="",,IF(K62&gt;=40,0,(VLOOKUP(K62,tabellen!$B$7:$D$12,3))))</f>
        <v>0</v>
      </c>
      <c r="V62" s="160">
        <f>IF(E62="",,IF(K62&gt;=40,0,(VLOOKUP(K62,tabellen!$B$7:$F$12,5))))</f>
        <v>0</v>
      </c>
      <c r="W62" s="156">
        <f t="shared" si="5"/>
        <v>0</v>
      </c>
      <c r="X62" s="161"/>
      <c r="Y62" s="162">
        <f t="shared" si="3"/>
        <v>0</v>
      </c>
      <c r="Z62" s="141"/>
      <c r="AA62" s="116"/>
    </row>
    <row r="63" spans="2:38" ht="12.75" customHeight="1" x14ac:dyDescent="0.2">
      <c r="B63" s="115"/>
      <c r="C63" s="141"/>
      <c r="D63" s="163"/>
      <c r="E63" s="158"/>
      <c r="F63" s="158"/>
      <c r="G63" s="164"/>
      <c r="H63" s="150"/>
      <c r="I63" s="137"/>
      <c r="J63" s="152">
        <f t="shared" si="0"/>
        <v>0</v>
      </c>
      <c r="K63" s="153">
        <f>IF(E63="",,tabellen!$B$2-F63)</f>
        <v>0</v>
      </c>
      <c r="L63" s="137"/>
      <c r="M63" s="153">
        <f t="shared" si="1"/>
        <v>0</v>
      </c>
      <c r="N63" s="150"/>
      <c r="O63" s="154">
        <f>IF(E63="",,IF(K63&gt;=25,0,(VLOOKUP(K63,tabellen!$B$7:$C$12,2))))</f>
        <v>0</v>
      </c>
      <c r="P63" s="155">
        <f>IF(E63="",,IF(K63&gt;=25,0,(VLOOKUP(K63,tabellen!$B$7:$E$12,4))))</f>
        <v>0</v>
      </c>
      <c r="Q63" s="156">
        <f t="shared" si="4"/>
        <v>0</v>
      </c>
      <c r="R63" s="139"/>
      <c r="S63" s="157">
        <f t="shared" si="2"/>
        <v>0</v>
      </c>
      <c r="T63" s="158"/>
      <c r="U63" s="159">
        <f>IF(E63="",,IF(K63&gt;=40,0,(VLOOKUP(K63,tabellen!$B$7:$D$12,3))))</f>
        <v>0</v>
      </c>
      <c r="V63" s="160">
        <f>IF(E63="",,IF(K63&gt;=40,0,(VLOOKUP(K63,tabellen!$B$7:$F$12,5))))</f>
        <v>0</v>
      </c>
      <c r="W63" s="156">
        <f t="shared" si="5"/>
        <v>0</v>
      </c>
      <c r="X63" s="161"/>
      <c r="Y63" s="162">
        <f t="shared" si="3"/>
        <v>0</v>
      </c>
      <c r="Z63" s="141"/>
      <c r="AA63" s="116"/>
    </row>
    <row r="64" spans="2:38" ht="12.75" customHeight="1" x14ac:dyDescent="0.2">
      <c r="B64" s="115"/>
      <c r="C64" s="141"/>
      <c r="D64" s="163"/>
      <c r="E64" s="158"/>
      <c r="F64" s="158"/>
      <c r="G64" s="164"/>
      <c r="H64" s="150"/>
      <c r="I64" s="137"/>
      <c r="J64" s="152">
        <f t="shared" si="0"/>
        <v>0</v>
      </c>
      <c r="K64" s="153">
        <f>IF(E64="",,tabellen!$B$2-F64)</f>
        <v>0</v>
      </c>
      <c r="L64" s="137"/>
      <c r="M64" s="153">
        <f t="shared" si="1"/>
        <v>0</v>
      </c>
      <c r="N64" s="150"/>
      <c r="O64" s="154">
        <f>IF(E64="",,IF(K64&gt;=25,0,(VLOOKUP(K64,tabellen!$B$7:$C$12,2))))</f>
        <v>0</v>
      </c>
      <c r="P64" s="155">
        <f>IF(E64="",,IF(K64&gt;=25,0,(VLOOKUP(K64,tabellen!$B$7:$E$12,4))))</f>
        <v>0</v>
      </c>
      <c r="Q64" s="156">
        <f t="shared" si="4"/>
        <v>0</v>
      </c>
      <c r="R64" s="139"/>
      <c r="S64" s="157">
        <f t="shared" si="2"/>
        <v>0</v>
      </c>
      <c r="T64" s="158"/>
      <c r="U64" s="159">
        <f>IF(E64="",,IF(K64&gt;=40,0,(VLOOKUP(K64,tabellen!$B$7:$D$12,3))))</f>
        <v>0</v>
      </c>
      <c r="V64" s="160">
        <f>IF(E64="",,IF(K64&gt;=40,0,(VLOOKUP(K64,tabellen!$B$7:$F$12,5))))</f>
        <v>0</v>
      </c>
      <c r="W64" s="156">
        <f t="shared" si="5"/>
        <v>0</v>
      </c>
      <c r="X64" s="161"/>
      <c r="Y64" s="162">
        <f t="shared" si="3"/>
        <v>0</v>
      </c>
      <c r="Z64" s="141"/>
      <c r="AA64" s="116"/>
    </row>
    <row r="65" spans="2:27" ht="12.75" customHeight="1" x14ac:dyDescent="0.2">
      <c r="B65" s="115"/>
      <c r="C65" s="141"/>
      <c r="D65" s="163"/>
      <c r="E65" s="158"/>
      <c r="F65" s="158"/>
      <c r="G65" s="164"/>
      <c r="H65" s="150"/>
      <c r="I65" s="137"/>
      <c r="J65" s="152">
        <f t="shared" si="0"/>
        <v>0</v>
      </c>
      <c r="K65" s="153">
        <f>IF(E65="",,tabellen!$B$2-F65)</f>
        <v>0</v>
      </c>
      <c r="L65" s="137"/>
      <c r="M65" s="153">
        <f t="shared" si="1"/>
        <v>0</v>
      </c>
      <c r="N65" s="150"/>
      <c r="O65" s="154">
        <f>IF(E65="",,IF(K65&gt;=25,0,(VLOOKUP(K65,tabellen!$B$7:$C$12,2))))</f>
        <v>0</v>
      </c>
      <c r="P65" s="155">
        <f>IF(E65="",,IF(K65&gt;=25,0,(VLOOKUP(K65,tabellen!$B$7:$E$12,4))))</f>
        <v>0</v>
      </c>
      <c r="Q65" s="156">
        <f t="shared" si="4"/>
        <v>0</v>
      </c>
      <c r="R65" s="139"/>
      <c r="S65" s="157">
        <f t="shared" si="2"/>
        <v>0</v>
      </c>
      <c r="T65" s="158"/>
      <c r="U65" s="159">
        <f>IF(E65="",,IF(K65&gt;=40,0,(VLOOKUP(K65,tabellen!$B$7:$D$12,3))))</f>
        <v>0</v>
      </c>
      <c r="V65" s="160">
        <f>IF(E65="",,IF(K65&gt;=40,0,(VLOOKUP(K65,tabellen!$B$7:$F$12,5))))</f>
        <v>0</v>
      </c>
      <c r="W65" s="156">
        <f t="shared" si="5"/>
        <v>0</v>
      </c>
      <c r="X65" s="161"/>
      <c r="Y65" s="162">
        <f t="shared" si="3"/>
        <v>0</v>
      </c>
      <c r="Z65" s="141"/>
      <c r="AA65" s="116"/>
    </row>
    <row r="66" spans="2:27" ht="12.75" customHeight="1" x14ac:dyDescent="0.2">
      <c r="B66" s="115"/>
      <c r="C66" s="141"/>
      <c r="D66" s="163"/>
      <c r="E66" s="158"/>
      <c r="F66" s="158"/>
      <c r="G66" s="164"/>
      <c r="H66" s="150"/>
      <c r="I66" s="137"/>
      <c r="J66" s="152">
        <f t="shared" si="0"/>
        <v>0</v>
      </c>
      <c r="K66" s="153">
        <f>IF(E66="",,tabellen!$B$2-F66)</f>
        <v>0</v>
      </c>
      <c r="L66" s="137"/>
      <c r="M66" s="153">
        <f t="shared" si="1"/>
        <v>0</v>
      </c>
      <c r="N66" s="150"/>
      <c r="O66" s="154">
        <f>IF(E66="",,IF(K66&gt;=25,0,(VLOOKUP(K66,tabellen!$B$7:$C$12,2))))</f>
        <v>0</v>
      </c>
      <c r="P66" s="155">
        <f>IF(E66="",,IF(K66&gt;=25,0,(VLOOKUP(K66,tabellen!$B$7:$E$12,4))))</f>
        <v>0</v>
      </c>
      <c r="Q66" s="156">
        <f t="shared" si="4"/>
        <v>0</v>
      </c>
      <c r="R66" s="139"/>
      <c r="S66" s="157">
        <f t="shared" si="2"/>
        <v>0</v>
      </c>
      <c r="T66" s="158"/>
      <c r="U66" s="159">
        <f>IF(E66="",,IF(K66&gt;=40,0,(VLOOKUP(K66,tabellen!$B$7:$D$12,3))))</f>
        <v>0</v>
      </c>
      <c r="V66" s="160">
        <f>IF(E66="",,IF(K66&gt;=40,0,(VLOOKUP(K66,tabellen!$B$7:$F$12,5))))</f>
        <v>0</v>
      </c>
      <c r="W66" s="156">
        <f t="shared" si="5"/>
        <v>0</v>
      </c>
      <c r="X66" s="161"/>
      <c r="Y66" s="162">
        <f t="shared" si="3"/>
        <v>0</v>
      </c>
      <c r="Z66" s="141"/>
      <c r="AA66" s="116"/>
    </row>
    <row r="67" spans="2:27" ht="12.75" customHeight="1" x14ac:dyDescent="0.2">
      <c r="B67" s="115"/>
      <c r="C67" s="141"/>
      <c r="D67" s="163"/>
      <c r="E67" s="158"/>
      <c r="F67" s="158"/>
      <c r="G67" s="164"/>
      <c r="H67" s="150"/>
      <c r="I67" s="137"/>
      <c r="J67" s="152">
        <f t="shared" si="0"/>
        <v>0</v>
      </c>
      <c r="K67" s="153">
        <f>IF(E67="",,tabellen!$B$2-F67)</f>
        <v>0</v>
      </c>
      <c r="L67" s="137"/>
      <c r="M67" s="153">
        <f t="shared" si="1"/>
        <v>0</v>
      </c>
      <c r="N67" s="150"/>
      <c r="O67" s="154">
        <f>IF(E67="",,IF(K67&gt;=25,0,(VLOOKUP(K67,tabellen!$B$7:$C$12,2))))</f>
        <v>0</v>
      </c>
      <c r="P67" s="155">
        <f>IF(E67="",,IF(K67&gt;=25,0,(VLOOKUP(K67,tabellen!$B$7:$E$12,4))))</f>
        <v>0</v>
      </c>
      <c r="Q67" s="156">
        <f t="shared" si="4"/>
        <v>0</v>
      </c>
      <c r="R67" s="139"/>
      <c r="S67" s="157">
        <f t="shared" si="2"/>
        <v>0</v>
      </c>
      <c r="T67" s="158"/>
      <c r="U67" s="159">
        <f>IF(E67="",,IF(K67&gt;=40,0,(VLOOKUP(K67,tabellen!$B$7:$D$12,3))))</f>
        <v>0</v>
      </c>
      <c r="V67" s="160">
        <f>IF(E67="",,IF(K67&gt;=40,0,(VLOOKUP(K67,tabellen!$B$7:$F$12,5))))</f>
        <v>0</v>
      </c>
      <c r="W67" s="156">
        <f t="shared" si="5"/>
        <v>0</v>
      </c>
      <c r="X67" s="161"/>
      <c r="Y67" s="162">
        <f t="shared" si="3"/>
        <v>0</v>
      </c>
      <c r="Z67" s="141"/>
      <c r="AA67" s="116"/>
    </row>
    <row r="68" spans="2:27" ht="12.75" customHeight="1" x14ac:dyDescent="0.2">
      <c r="B68" s="115"/>
      <c r="C68" s="141"/>
      <c r="D68" s="163"/>
      <c r="E68" s="158"/>
      <c r="F68" s="158"/>
      <c r="G68" s="164"/>
      <c r="H68" s="150"/>
      <c r="I68" s="137"/>
      <c r="J68" s="152">
        <f t="shared" si="0"/>
        <v>0</v>
      </c>
      <c r="K68" s="153">
        <f>IF(E68="",,tabellen!$B$2-F68)</f>
        <v>0</v>
      </c>
      <c r="L68" s="137"/>
      <c r="M68" s="153">
        <f t="shared" si="1"/>
        <v>0</v>
      </c>
      <c r="N68" s="150"/>
      <c r="O68" s="154">
        <f>IF(E68="",,IF(K68&gt;=25,0,(VLOOKUP(K68,tabellen!$B$7:$C$12,2))))</f>
        <v>0</v>
      </c>
      <c r="P68" s="155">
        <f>IF(E68="",,IF(K68&gt;=25,0,(VLOOKUP(K68,tabellen!$B$7:$E$12,4))))</f>
        <v>0</v>
      </c>
      <c r="Q68" s="156">
        <f t="shared" si="4"/>
        <v>0</v>
      </c>
      <c r="R68" s="139"/>
      <c r="S68" s="157">
        <f t="shared" si="2"/>
        <v>0</v>
      </c>
      <c r="T68" s="158"/>
      <c r="U68" s="159">
        <f>IF(E68="",,IF(K68&gt;=40,0,(VLOOKUP(K68,tabellen!$B$7:$D$12,3))))</f>
        <v>0</v>
      </c>
      <c r="V68" s="160">
        <f>IF(E68="",,IF(K68&gt;=40,0,(VLOOKUP(K68,tabellen!$B$7:$F$12,5))))</f>
        <v>0</v>
      </c>
      <c r="W68" s="156">
        <f t="shared" si="5"/>
        <v>0</v>
      </c>
      <c r="X68" s="161"/>
      <c r="Y68" s="162">
        <f t="shared" si="3"/>
        <v>0</v>
      </c>
      <c r="Z68" s="141"/>
      <c r="AA68" s="116"/>
    </row>
    <row r="69" spans="2:27" ht="12.75" customHeight="1" x14ac:dyDescent="0.2">
      <c r="B69" s="115"/>
      <c r="C69" s="141"/>
      <c r="D69" s="163"/>
      <c r="E69" s="158"/>
      <c r="F69" s="158"/>
      <c r="G69" s="164"/>
      <c r="H69" s="150"/>
      <c r="I69" s="137"/>
      <c r="J69" s="152">
        <f t="shared" si="0"/>
        <v>0</v>
      </c>
      <c r="K69" s="153">
        <f>IF(E69="",,tabellen!$B$2-F69)</f>
        <v>0</v>
      </c>
      <c r="L69" s="137"/>
      <c r="M69" s="153">
        <f t="shared" si="1"/>
        <v>0</v>
      </c>
      <c r="N69" s="150"/>
      <c r="O69" s="154">
        <f>IF(E69="",,IF(K69&gt;=25,0,(VLOOKUP(K69,tabellen!$B$7:$C$12,2))))</f>
        <v>0</v>
      </c>
      <c r="P69" s="155">
        <f>IF(E69="",,IF(K69&gt;=25,0,(VLOOKUP(K69,tabellen!$B$7:$E$12,4))))</f>
        <v>0</v>
      </c>
      <c r="Q69" s="156">
        <f t="shared" si="4"/>
        <v>0</v>
      </c>
      <c r="R69" s="139"/>
      <c r="S69" s="157">
        <f t="shared" si="2"/>
        <v>0</v>
      </c>
      <c r="T69" s="158"/>
      <c r="U69" s="159">
        <f>IF(E69="",,IF(K69&gt;=40,0,(VLOOKUP(K69,tabellen!$B$7:$D$12,3))))</f>
        <v>0</v>
      </c>
      <c r="V69" s="160">
        <f>IF(E69="",,IF(K69&gt;=40,0,(VLOOKUP(K69,tabellen!$B$7:$F$12,5))))</f>
        <v>0</v>
      </c>
      <c r="W69" s="156">
        <f t="shared" si="5"/>
        <v>0</v>
      </c>
      <c r="X69" s="161"/>
      <c r="Y69" s="162">
        <f t="shared" si="3"/>
        <v>0</v>
      </c>
      <c r="Z69" s="141"/>
      <c r="AA69" s="116"/>
    </row>
    <row r="70" spans="2:27" ht="12.75" customHeight="1" x14ac:dyDescent="0.2">
      <c r="B70" s="115"/>
      <c r="C70" s="141"/>
      <c r="D70" s="163"/>
      <c r="E70" s="158"/>
      <c r="F70" s="158"/>
      <c r="G70" s="164"/>
      <c r="H70" s="150"/>
      <c r="I70" s="137"/>
      <c r="J70" s="152">
        <f t="shared" si="0"/>
        <v>0</v>
      </c>
      <c r="K70" s="153">
        <f>IF(E70="",,tabellen!$B$2-F70)</f>
        <v>0</v>
      </c>
      <c r="L70" s="137"/>
      <c r="M70" s="153">
        <f t="shared" si="1"/>
        <v>0</v>
      </c>
      <c r="N70" s="150"/>
      <c r="O70" s="154">
        <f>IF(E70="",,IF(K70&gt;=25,0,(VLOOKUP(K70,tabellen!$B$7:$C$12,2))))</f>
        <v>0</v>
      </c>
      <c r="P70" s="155">
        <f>IF(E70="",,IF(K70&gt;=25,0,(VLOOKUP(K70,tabellen!$B$7:$E$12,4))))</f>
        <v>0</v>
      </c>
      <c r="Q70" s="156">
        <f t="shared" si="4"/>
        <v>0</v>
      </c>
      <c r="R70" s="139"/>
      <c r="S70" s="157">
        <f t="shared" si="2"/>
        <v>0</v>
      </c>
      <c r="T70" s="158"/>
      <c r="U70" s="159">
        <f>IF(E70="",,IF(K70&gt;=40,0,(VLOOKUP(K70,tabellen!$B$7:$D$12,3))))</f>
        <v>0</v>
      </c>
      <c r="V70" s="160">
        <f>IF(E70="",,IF(K70&gt;=40,0,(VLOOKUP(K70,tabellen!$B$7:$F$12,5))))</f>
        <v>0</v>
      </c>
      <c r="W70" s="156">
        <f t="shared" si="5"/>
        <v>0</v>
      </c>
      <c r="X70" s="161"/>
      <c r="Y70" s="162">
        <f t="shared" si="3"/>
        <v>0</v>
      </c>
      <c r="Z70" s="141"/>
      <c r="AA70" s="116"/>
    </row>
    <row r="71" spans="2:27" ht="12.75" customHeight="1" x14ac:dyDescent="0.2">
      <c r="B71" s="115"/>
      <c r="C71" s="141"/>
      <c r="D71" s="163"/>
      <c r="E71" s="158"/>
      <c r="F71" s="158"/>
      <c r="G71" s="164"/>
      <c r="H71" s="150"/>
      <c r="I71" s="137"/>
      <c r="J71" s="152">
        <f t="shared" si="0"/>
        <v>0</v>
      </c>
      <c r="K71" s="153">
        <f>IF(E71="",,tabellen!$B$2-F71)</f>
        <v>0</v>
      </c>
      <c r="L71" s="137"/>
      <c r="M71" s="153">
        <f t="shared" si="1"/>
        <v>0</v>
      </c>
      <c r="N71" s="150"/>
      <c r="O71" s="154">
        <f>IF(E71="",,IF(K71&gt;=25,0,(VLOOKUP(K71,tabellen!$B$7:$C$12,2))))</f>
        <v>0</v>
      </c>
      <c r="P71" s="155">
        <f>IF(E71="",,IF(K71&gt;=25,0,(VLOOKUP(K71,tabellen!$B$7:$E$12,4))))</f>
        <v>0</v>
      </c>
      <c r="Q71" s="156">
        <f t="shared" si="4"/>
        <v>0</v>
      </c>
      <c r="R71" s="139"/>
      <c r="S71" s="157">
        <f t="shared" si="2"/>
        <v>0</v>
      </c>
      <c r="T71" s="158"/>
      <c r="U71" s="159">
        <f>IF(E71="",,IF(K71&gt;=40,0,(VLOOKUP(K71,tabellen!$B$7:$D$12,3))))</f>
        <v>0</v>
      </c>
      <c r="V71" s="160">
        <f>IF(E71="",,IF(K71&gt;=40,0,(VLOOKUP(K71,tabellen!$B$7:$F$12,5))))</f>
        <v>0</v>
      </c>
      <c r="W71" s="156">
        <f t="shared" si="5"/>
        <v>0</v>
      </c>
      <c r="X71" s="161"/>
      <c r="Y71" s="162">
        <f t="shared" si="3"/>
        <v>0</v>
      </c>
      <c r="Z71" s="141"/>
      <c r="AA71" s="116"/>
    </row>
    <row r="72" spans="2:27" ht="12.75" customHeight="1" x14ac:dyDescent="0.2">
      <c r="B72" s="115"/>
      <c r="C72" s="141"/>
      <c r="D72" s="163"/>
      <c r="E72" s="158"/>
      <c r="F72" s="158"/>
      <c r="G72" s="164"/>
      <c r="H72" s="150"/>
      <c r="I72" s="137"/>
      <c r="J72" s="152">
        <f t="shared" si="0"/>
        <v>0</v>
      </c>
      <c r="K72" s="153">
        <f>IF(E72="",,tabellen!$B$2-F72)</f>
        <v>0</v>
      </c>
      <c r="L72" s="137"/>
      <c r="M72" s="153">
        <f t="shared" si="1"/>
        <v>0</v>
      </c>
      <c r="N72" s="150"/>
      <c r="O72" s="154">
        <f>IF(E72="",,IF(K72&gt;=25,0,(VLOOKUP(K72,tabellen!$B$7:$C$12,2))))</f>
        <v>0</v>
      </c>
      <c r="P72" s="155">
        <f>IF(E72="",,IF(K72&gt;=25,0,(VLOOKUP(K72,tabellen!$B$7:$E$12,4))))</f>
        <v>0</v>
      </c>
      <c r="Q72" s="156">
        <f t="shared" si="4"/>
        <v>0</v>
      </c>
      <c r="R72" s="139"/>
      <c r="S72" s="157">
        <f t="shared" si="2"/>
        <v>0</v>
      </c>
      <c r="T72" s="158"/>
      <c r="U72" s="159">
        <f>IF(E72="",,IF(K72&gt;=40,0,(VLOOKUP(K72,tabellen!$B$7:$D$12,3))))</f>
        <v>0</v>
      </c>
      <c r="V72" s="160">
        <f>IF(E72="",,IF(K72&gt;=40,0,(VLOOKUP(K72,tabellen!$B$7:$F$12,5))))</f>
        <v>0</v>
      </c>
      <c r="W72" s="156">
        <f t="shared" si="5"/>
        <v>0</v>
      </c>
      <c r="X72" s="161"/>
      <c r="Y72" s="162">
        <f t="shared" si="3"/>
        <v>0</v>
      </c>
      <c r="Z72" s="141"/>
      <c r="AA72" s="116"/>
    </row>
    <row r="73" spans="2:27" ht="12.75" customHeight="1" x14ac:dyDescent="0.2">
      <c r="B73" s="115"/>
      <c r="C73" s="141"/>
      <c r="D73" s="163"/>
      <c r="E73" s="158"/>
      <c r="F73" s="158"/>
      <c r="G73" s="164"/>
      <c r="H73" s="150"/>
      <c r="I73" s="137"/>
      <c r="J73" s="152">
        <f t="shared" si="0"/>
        <v>0</v>
      </c>
      <c r="K73" s="153">
        <f>IF(E73="",,tabellen!$B$2-F73)</f>
        <v>0</v>
      </c>
      <c r="L73" s="137"/>
      <c r="M73" s="153">
        <f t="shared" si="1"/>
        <v>0</v>
      </c>
      <c r="N73" s="150"/>
      <c r="O73" s="154">
        <f>IF(E73="",,IF(K73&gt;=25,0,(VLOOKUP(K73,tabellen!$B$7:$C$12,2))))</f>
        <v>0</v>
      </c>
      <c r="P73" s="155">
        <f>IF(E73="",,IF(K73&gt;=25,0,(VLOOKUP(K73,tabellen!$B$7:$E$12,4))))</f>
        <v>0</v>
      </c>
      <c r="Q73" s="156">
        <f t="shared" si="4"/>
        <v>0</v>
      </c>
      <c r="R73" s="139"/>
      <c r="S73" s="157">
        <f t="shared" si="2"/>
        <v>0</v>
      </c>
      <c r="T73" s="158"/>
      <c r="U73" s="159">
        <f>IF(E73="",,IF(K73&gt;=40,0,(VLOOKUP(K73,tabellen!$B$7:$D$12,3))))</f>
        <v>0</v>
      </c>
      <c r="V73" s="160">
        <f>IF(E73="",,IF(K73&gt;=40,0,(VLOOKUP(K73,tabellen!$B$7:$F$12,5))))</f>
        <v>0</v>
      </c>
      <c r="W73" s="156">
        <f t="shared" si="5"/>
        <v>0</v>
      </c>
      <c r="X73" s="161"/>
      <c r="Y73" s="162">
        <f t="shared" si="3"/>
        <v>0</v>
      </c>
      <c r="Z73" s="141"/>
      <c r="AA73" s="116"/>
    </row>
    <row r="74" spans="2:27" ht="12.75" customHeight="1" x14ac:dyDescent="0.2">
      <c r="B74" s="115"/>
      <c r="C74" s="141"/>
      <c r="D74" s="163"/>
      <c r="E74" s="158"/>
      <c r="F74" s="158"/>
      <c r="G74" s="164"/>
      <c r="H74" s="150"/>
      <c r="I74" s="137"/>
      <c r="J74" s="152">
        <f t="shared" si="0"/>
        <v>0</v>
      </c>
      <c r="K74" s="153">
        <f>IF(E74="",,tabellen!$B$2-F74)</f>
        <v>0</v>
      </c>
      <c r="L74" s="137"/>
      <c r="M74" s="153">
        <f t="shared" si="1"/>
        <v>0</v>
      </c>
      <c r="N74" s="150"/>
      <c r="O74" s="154">
        <f>IF(E74="",,IF(K74&gt;=25,0,(VLOOKUP(K74,tabellen!$B$7:$C$12,2))))</f>
        <v>0</v>
      </c>
      <c r="P74" s="155">
        <f>IF(E74="",,IF(K74&gt;=25,0,(VLOOKUP(K74,tabellen!$B$7:$E$12,4))))</f>
        <v>0</v>
      </c>
      <c r="Q74" s="156">
        <f t="shared" si="4"/>
        <v>0</v>
      </c>
      <c r="R74" s="139"/>
      <c r="S74" s="157">
        <f t="shared" si="2"/>
        <v>0</v>
      </c>
      <c r="T74" s="158"/>
      <c r="U74" s="159">
        <f>IF(E74="",,IF(K74&gt;=40,0,(VLOOKUP(K74,tabellen!$B$7:$D$12,3))))</f>
        <v>0</v>
      </c>
      <c r="V74" s="160">
        <f>IF(E74="",,IF(K74&gt;=40,0,(VLOOKUP(K74,tabellen!$B$7:$F$12,5))))</f>
        <v>0</v>
      </c>
      <c r="W74" s="156">
        <f t="shared" si="5"/>
        <v>0</v>
      </c>
      <c r="X74" s="161"/>
      <c r="Y74" s="162">
        <f t="shared" si="3"/>
        <v>0</v>
      </c>
      <c r="Z74" s="141"/>
      <c r="AA74" s="116"/>
    </row>
    <row r="75" spans="2:27" ht="12.75" customHeight="1" x14ac:dyDescent="0.2">
      <c r="B75" s="115"/>
      <c r="C75" s="141"/>
      <c r="D75" s="163"/>
      <c r="E75" s="158"/>
      <c r="F75" s="158"/>
      <c r="G75" s="164"/>
      <c r="H75" s="150"/>
      <c r="I75" s="137"/>
      <c r="J75" s="152">
        <f t="shared" si="0"/>
        <v>0</v>
      </c>
      <c r="K75" s="153">
        <f>IF(E75="",,tabellen!$B$2-F75)</f>
        <v>0</v>
      </c>
      <c r="L75" s="137"/>
      <c r="M75" s="153">
        <f t="shared" si="1"/>
        <v>0</v>
      </c>
      <c r="N75" s="150"/>
      <c r="O75" s="154">
        <f>IF(E75="",,IF(K75&gt;=25,0,(VLOOKUP(K75,tabellen!$B$7:$C$12,2))))</f>
        <v>0</v>
      </c>
      <c r="P75" s="155">
        <f>IF(E75="",,IF(K75&gt;=25,0,(VLOOKUP(K75,tabellen!$B$7:$E$12,4))))</f>
        <v>0</v>
      </c>
      <c r="Q75" s="156">
        <f t="shared" si="4"/>
        <v>0</v>
      </c>
      <c r="R75" s="139"/>
      <c r="S75" s="157">
        <f t="shared" si="2"/>
        <v>0</v>
      </c>
      <c r="T75" s="158"/>
      <c r="U75" s="159">
        <f>IF(E75="",,IF(K75&gt;=40,0,(VLOOKUP(K75,tabellen!$B$7:$D$12,3))))</f>
        <v>0</v>
      </c>
      <c r="V75" s="160">
        <f>IF(E75="",,IF(K75&gt;=40,0,(VLOOKUP(K75,tabellen!$B$7:$F$12,5))))</f>
        <v>0</v>
      </c>
      <c r="W75" s="156">
        <f t="shared" si="5"/>
        <v>0</v>
      </c>
      <c r="X75" s="161"/>
      <c r="Y75" s="162">
        <f t="shared" si="3"/>
        <v>0</v>
      </c>
      <c r="Z75" s="141"/>
      <c r="AA75" s="116"/>
    </row>
    <row r="76" spans="2:27" ht="12.75" customHeight="1" x14ac:dyDescent="0.2">
      <c r="B76" s="115"/>
      <c r="C76" s="141"/>
      <c r="D76" s="163"/>
      <c r="E76" s="158"/>
      <c r="F76" s="158"/>
      <c r="G76" s="164"/>
      <c r="H76" s="150"/>
      <c r="I76" s="137"/>
      <c r="J76" s="152">
        <f t="shared" si="0"/>
        <v>0</v>
      </c>
      <c r="K76" s="153">
        <f>IF(E76="",,tabellen!$B$2-F76)</f>
        <v>0</v>
      </c>
      <c r="L76" s="137"/>
      <c r="M76" s="153">
        <f t="shared" si="1"/>
        <v>0</v>
      </c>
      <c r="N76" s="150"/>
      <c r="O76" s="154">
        <f>IF(E76="",,IF(K76&gt;=25,0,(VLOOKUP(K76,tabellen!$B$7:$C$12,2))))</f>
        <v>0</v>
      </c>
      <c r="P76" s="155">
        <f>IF(E76="",,IF(K76&gt;=25,0,(VLOOKUP(K76,tabellen!$B$7:$E$12,4))))</f>
        <v>0</v>
      </c>
      <c r="Q76" s="156">
        <f t="shared" si="4"/>
        <v>0</v>
      </c>
      <c r="R76" s="139"/>
      <c r="S76" s="157">
        <f t="shared" si="2"/>
        <v>0</v>
      </c>
      <c r="T76" s="158"/>
      <c r="U76" s="159">
        <f>IF(E76="",,IF(K76&gt;=40,0,(VLOOKUP(K76,tabellen!$B$7:$D$12,3))))</f>
        <v>0</v>
      </c>
      <c r="V76" s="160">
        <f>IF(E76="",,IF(K76&gt;=40,0,(VLOOKUP(K76,tabellen!$B$7:$F$12,5))))</f>
        <v>0</v>
      </c>
      <c r="W76" s="156">
        <f t="shared" si="5"/>
        <v>0</v>
      </c>
      <c r="X76" s="161"/>
      <c r="Y76" s="162">
        <f t="shared" si="3"/>
        <v>0</v>
      </c>
      <c r="Z76" s="141"/>
      <c r="AA76" s="116"/>
    </row>
    <row r="77" spans="2:27" ht="12.75" customHeight="1" x14ac:dyDescent="0.2">
      <c r="B77" s="115"/>
      <c r="C77" s="141"/>
      <c r="D77" s="163"/>
      <c r="E77" s="158"/>
      <c r="F77" s="158"/>
      <c r="G77" s="164"/>
      <c r="H77" s="150"/>
      <c r="I77" s="137"/>
      <c r="J77" s="152">
        <f t="shared" si="0"/>
        <v>0</v>
      </c>
      <c r="K77" s="153">
        <f>IF(E77="",,tabellen!$B$2-F77)</f>
        <v>0</v>
      </c>
      <c r="L77" s="137"/>
      <c r="M77" s="153">
        <f t="shared" si="1"/>
        <v>0</v>
      </c>
      <c r="N77" s="150"/>
      <c r="O77" s="154">
        <f>IF(E77="",,IF(K77&gt;=25,0,(VLOOKUP(K77,tabellen!$B$7:$C$12,2))))</f>
        <v>0</v>
      </c>
      <c r="P77" s="155">
        <f>IF(E77="",,IF(K77&gt;=25,0,(VLOOKUP(K77,tabellen!$B$7:$E$12,4))))</f>
        <v>0</v>
      </c>
      <c r="Q77" s="156">
        <f t="shared" si="4"/>
        <v>0</v>
      </c>
      <c r="R77" s="139"/>
      <c r="S77" s="157">
        <f t="shared" si="2"/>
        <v>0</v>
      </c>
      <c r="T77" s="158"/>
      <c r="U77" s="159">
        <f>IF(E77="",,IF(K77&gt;=40,0,(VLOOKUP(K77,tabellen!$B$7:$D$12,3))))</f>
        <v>0</v>
      </c>
      <c r="V77" s="160">
        <f>IF(E77="",,IF(K77&gt;=40,0,(VLOOKUP(K77,tabellen!$B$7:$F$12,5))))</f>
        <v>0</v>
      </c>
      <c r="W77" s="156">
        <f t="shared" si="5"/>
        <v>0</v>
      </c>
      <c r="X77" s="161"/>
      <c r="Y77" s="162">
        <f t="shared" si="3"/>
        <v>0</v>
      </c>
      <c r="Z77" s="141"/>
      <c r="AA77" s="116"/>
    </row>
    <row r="78" spans="2:27" ht="12.75" customHeight="1" x14ac:dyDescent="0.2">
      <c r="B78" s="115"/>
      <c r="C78" s="141"/>
      <c r="D78" s="163"/>
      <c r="E78" s="158"/>
      <c r="F78" s="158"/>
      <c r="G78" s="164"/>
      <c r="H78" s="150"/>
      <c r="I78" s="137"/>
      <c r="J78" s="152">
        <f t="shared" si="0"/>
        <v>0</v>
      </c>
      <c r="K78" s="153">
        <f>IF(E78="",,tabellen!$B$2-F78)</f>
        <v>0</v>
      </c>
      <c r="L78" s="137"/>
      <c r="M78" s="153">
        <f t="shared" si="1"/>
        <v>0</v>
      </c>
      <c r="N78" s="150"/>
      <c r="O78" s="154">
        <f>IF(E78="",,IF(K78&gt;=25,0,(VLOOKUP(K78,tabellen!$B$7:$C$12,2))))</f>
        <v>0</v>
      </c>
      <c r="P78" s="155">
        <f>IF(E78="",,IF(K78&gt;=25,0,(VLOOKUP(K78,tabellen!$B$7:$E$12,4))))</f>
        <v>0</v>
      </c>
      <c r="Q78" s="156">
        <f t="shared" si="4"/>
        <v>0</v>
      </c>
      <c r="R78" s="139"/>
      <c r="S78" s="157">
        <f t="shared" si="2"/>
        <v>0</v>
      </c>
      <c r="T78" s="158"/>
      <c r="U78" s="159">
        <f>IF(E78="",,IF(K78&gt;=40,0,(VLOOKUP(K78,tabellen!$B$7:$D$12,3))))</f>
        <v>0</v>
      </c>
      <c r="V78" s="160">
        <f>IF(E78="",,IF(K78&gt;=40,0,(VLOOKUP(K78,tabellen!$B$7:$F$12,5))))</f>
        <v>0</v>
      </c>
      <c r="W78" s="156">
        <f t="shared" si="5"/>
        <v>0</v>
      </c>
      <c r="X78" s="161"/>
      <c r="Y78" s="162">
        <f t="shared" si="3"/>
        <v>0</v>
      </c>
      <c r="Z78" s="141"/>
      <c r="AA78" s="116"/>
    </row>
    <row r="79" spans="2:27" ht="12.75" customHeight="1" x14ac:dyDescent="0.2">
      <c r="B79" s="115"/>
      <c r="C79" s="141"/>
      <c r="D79" s="163"/>
      <c r="E79" s="158"/>
      <c r="F79" s="158"/>
      <c r="G79" s="164"/>
      <c r="H79" s="150"/>
      <c r="I79" s="137"/>
      <c r="J79" s="152">
        <f t="shared" si="0"/>
        <v>0</v>
      </c>
      <c r="K79" s="153">
        <f>IF(E79="",,tabellen!$B$2-F79)</f>
        <v>0</v>
      </c>
      <c r="L79" s="137"/>
      <c r="M79" s="153">
        <f t="shared" si="1"/>
        <v>0</v>
      </c>
      <c r="N79" s="150"/>
      <c r="O79" s="154">
        <f>IF(E79="",,IF(K79&gt;=25,0,(VLOOKUP(K79,tabellen!$B$7:$C$12,2))))</f>
        <v>0</v>
      </c>
      <c r="P79" s="155">
        <f>IF(E79="",,IF(K79&gt;=25,0,(VLOOKUP(K79,tabellen!$B$7:$E$12,4))))</f>
        <v>0</v>
      </c>
      <c r="Q79" s="156">
        <f t="shared" si="4"/>
        <v>0</v>
      </c>
      <c r="R79" s="139"/>
      <c r="S79" s="157">
        <f t="shared" si="2"/>
        <v>0</v>
      </c>
      <c r="T79" s="158"/>
      <c r="U79" s="159">
        <f>IF(E79="",,IF(K79&gt;=40,0,(VLOOKUP(K79,tabellen!$B$7:$D$12,3))))</f>
        <v>0</v>
      </c>
      <c r="V79" s="160">
        <f>IF(E79="",,IF(K79&gt;=40,0,(VLOOKUP(K79,tabellen!$B$7:$F$12,5))))</f>
        <v>0</v>
      </c>
      <c r="W79" s="156">
        <f t="shared" si="5"/>
        <v>0</v>
      </c>
      <c r="X79" s="161"/>
      <c r="Y79" s="162">
        <f t="shared" si="3"/>
        <v>0</v>
      </c>
      <c r="Z79" s="141"/>
      <c r="AA79" s="116"/>
    </row>
    <row r="80" spans="2:27" ht="12.75" customHeight="1" x14ac:dyDescent="0.2">
      <c r="B80" s="115"/>
      <c r="C80" s="141"/>
      <c r="D80" s="163"/>
      <c r="E80" s="158"/>
      <c r="F80" s="158"/>
      <c r="G80" s="164"/>
      <c r="H80" s="150"/>
      <c r="I80" s="137"/>
      <c r="J80" s="152">
        <f t="shared" si="0"/>
        <v>0</v>
      </c>
      <c r="K80" s="153">
        <f>IF(E80="",,tabellen!$B$2-F80)</f>
        <v>0</v>
      </c>
      <c r="L80" s="137"/>
      <c r="M80" s="153">
        <f t="shared" si="1"/>
        <v>0</v>
      </c>
      <c r="N80" s="150"/>
      <c r="O80" s="154">
        <f>IF(E80="",,IF(K80&gt;=25,0,(VLOOKUP(K80,tabellen!$B$7:$C$12,2))))</f>
        <v>0</v>
      </c>
      <c r="P80" s="155">
        <f>IF(E80="",,IF(K80&gt;=25,0,(VLOOKUP(K80,tabellen!$B$7:$E$12,4))))</f>
        <v>0</v>
      </c>
      <c r="Q80" s="156">
        <f t="shared" si="4"/>
        <v>0</v>
      </c>
      <c r="R80" s="139"/>
      <c r="S80" s="157">
        <f t="shared" si="2"/>
        <v>0</v>
      </c>
      <c r="T80" s="158"/>
      <c r="U80" s="159">
        <f>IF(E80="",,IF(K80&gt;=40,0,(VLOOKUP(K80,tabellen!$B$7:$D$12,3))))</f>
        <v>0</v>
      </c>
      <c r="V80" s="160">
        <f>IF(E80="",,IF(K80&gt;=40,0,(VLOOKUP(K80,tabellen!$B$7:$F$12,5))))</f>
        <v>0</v>
      </c>
      <c r="W80" s="156">
        <f t="shared" si="5"/>
        <v>0</v>
      </c>
      <c r="X80" s="161"/>
      <c r="Y80" s="162">
        <f t="shared" si="3"/>
        <v>0</v>
      </c>
      <c r="Z80" s="141"/>
      <c r="AA80" s="116"/>
    </row>
    <row r="81" spans="2:27" ht="12.75" customHeight="1" x14ac:dyDescent="0.2">
      <c r="B81" s="115"/>
      <c r="C81" s="141"/>
      <c r="D81" s="163"/>
      <c r="E81" s="158"/>
      <c r="F81" s="158"/>
      <c r="G81" s="164"/>
      <c r="H81" s="150"/>
      <c r="I81" s="137"/>
      <c r="J81" s="152">
        <f t="shared" si="0"/>
        <v>0</v>
      </c>
      <c r="K81" s="153">
        <f>IF(E81="",,tabellen!$B$2-F81)</f>
        <v>0</v>
      </c>
      <c r="L81" s="137"/>
      <c r="M81" s="153">
        <f t="shared" si="1"/>
        <v>0</v>
      </c>
      <c r="N81" s="150"/>
      <c r="O81" s="154">
        <f>IF(E81="",,IF(K81&gt;=25,0,(VLOOKUP(K81,tabellen!$B$7:$C$12,2))))</f>
        <v>0</v>
      </c>
      <c r="P81" s="155">
        <f>IF(E81="",,IF(K81&gt;=25,0,(VLOOKUP(K81,tabellen!$B$7:$E$12,4))))</f>
        <v>0</v>
      </c>
      <c r="Q81" s="156">
        <f t="shared" si="4"/>
        <v>0</v>
      </c>
      <c r="R81" s="139"/>
      <c r="S81" s="157">
        <f t="shared" si="2"/>
        <v>0</v>
      </c>
      <c r="T81" s="158"/>
      <c r="U81" s="159">
        <f>IF(E81="",,IF(K81&gt;=40,0,(VLOOKUP(K81,tabellen!$B$7:$D$12,3))))</f>
        <v>0</v>
      </c>
      <c r="V81" s="160">
        <f>IF(E81="",,IF(K81&gt;=40,0,(VLOOKUP(K81,tabellen!$B$7:$F$12,5))))</f>
        <v>0</v>
      </c>
      <c r="W81" s="156">
        <f t="shared" si="5"/>
        <v>0</v>
      </c>
      <c r="X81" s="161"/>
      <c r="Y81" s="162">
        <f t="shared" si="3"/>
        <v>0</v>
      </c>
      <c r="Z81" s="141"/>
      <c r="AA81" s="116"/>
    </row>
    <row r="82" spans="2:27" ht="12.75" customHeight="1" x14ac:dyDescent="0.2">
      <c r="B82" s="115"/>
      <c r="C82" s="141"/>
      <c r="D82" s="163"/>
      <c r="E82" s="158"/>
      <c r="F82" s="158"/>
      <c r="G82" s="164"/>
      <c r="H82" s="150"/>
      <c r="I82" s="137"/>
      <c r="J82" s="152">
        <f t="shared" ref="J82:J145" si="6">IF(H82="",0,VLOOKUP(H82,maxschaal,IF($O$8="PO",2,5),FALSE))*G82</f>
        <v>0</v>
      </c>
      <c r="K82" s="153">
        <f>IF(E82="",,tabellen!$B$2-F82)</f>
        <v>0</v>
      </c>
      <c r="L82" s="137"/>
      <c r="M82" s="153">
        <f t="shared" ref="M82:M145" si="7">IF(E82="",,F82+25)</f>
        <v>0</v>
      </c>
      <c r="N82" s="150"/>
      <c r="O82" s="154">
        <f>IF(E82="",,IF(K82&gt;=25,0,(VLOOKUP(K82,tabellen!$B$7:$C$12,2))))</f>
        <v>0</v>
      </c>
      <c r="P82" s="155">
        <f>IF(E82="",,IF(K82&gt;=25,0,(VLOOKUP(K82,tabellen!$B$7:$E$12,4))))</f>
        <v>0</v>
      </c>
      <c r="Q82" s="156">
        <f t="shared" si="4"/>
        <v>0</v>
      </c>
      <c r="R82" s="139"/>
      <c r="S82" s="157">
        <f t="shared" ref="S82:S145" si="8">IF(E82="",,F82+40)</f>
        <v>0</v>
      </c>
      <c r="T82" s="158"/>
      <c r="U82" s="159">
        <f>IF(E82="",,IF(K82&gt;=40,0,(VLOOKUP(K82,tabellen!$B$7:$D$12,3))))</f>
        <v>0</v>
      </c>
      <c r="V82" s="160">
        <f>IF(E82="",,IF(K82&gt;=40,0,(VLOOKUP(K82,tabellen!$B$7:$F$12,5))))</f>
        <v>0</v>
      </c>
      <c r="W82" s="156">
        <f t="shared" si="5"/>
        <v>0</v>
      </c>
      <c r="X82" s="161"/>
      <c r="Y82" s="162">
        <f t="shared" ref="Y82:Y145" si="9">IF(E82="",,Q82+W82)</f>
        <v>0</v>
      </c>
      <c r="Z82" s="141"/>
      <c r="AA82" s="116"/>
    </row>
    <row r="83" spans="2:27" ht="12.75" customHeight="1" x14ac:dyDescent="0.2">
      <c r="B83" s="115"/>
      <c r="C83" s="141"/>
      <c r="D83" s="163"/>
      <c r="E83" s="158"/>
      <c r="F83" s="158"/>
      <c r="G83" s="164"/>
      <c r="H83" s="150"/>
      <c r="I83" s="137"/>
      <c r="J83" s="152">
        <f t="shared" si="6"/>
        <v>0</v>
      </c>
      <c r="K83" s="153">
        <f>IF(E83="",,tabellen!$B$2-F83)</f>
        <v>0</v>
      </c>
      <c r="L83" s="137"/>
      <c r="M83" s="153">
        <f t="shared" si="7"/>
        <v>0</v>
      </c>
      <c r="N83" s="150"/>
      <c r="O83" s="154">
        <f>IF(E83="",,IF(K83&gt;=25,0,(VLOOKUP(K83,tabellen!$B$7:$C$12,2))))</f>
        <v>0</v>
      </c>
      <c r="P83" s="155">
        <f>IF(E83="",,IF(K83&gt;=25,0,(VLOOKUP(K83,tabellen!$B$7:$E$12,4))))</f>
        <v>0</v>
      </c>
      <c r="Q83" s="156">
        <f t="shared" ref="Q83:Q146" si="10">IF((E83+67)&lt;M83,0,IF(N83="nee",0,IF(E83="",,(K83/25*(J83*1.08*50%)*O83)*P83)))</f>
        <v>0</v>
      </c>
      <c r="R83" s="139"/>
      <c r="S83" s="157">
        <f t="shared" si="8"/>
        <v>0</v>
      </c>
      <c r="T83" s="158"/>
      <c r="U83" s="159">
        <f>IF(E83="",,IF(K83&gt;=40,0,(VLOOKUP(K83,tabellen!$B$7:$D$12,3))))</f>
        <v>0</v>
      </c>
      <c r="V83" s="160">
        <f>IF(E83="",,IF(K83&gt;=40,0,(VLOOKUP(K83,tabellen!$B$7:$F$12,5))))</f>
        <v>0</v>
      </c>
      <c r="W83" s="156">
        <f t="shared" ref="W83:W146" si="11">IF((E83+67)&lt;S83,0,IF(T83="nee",0,IF(E83="",,(K83/40*J83*1.08*U83)*V83)))</f>
        <v>0</v>
      </c>
      <c r="X83" s="161"/>
      <c r="Y83" s="162">
        <f t="shared" si="9"/>
        <v>0</v>
      </c>
      <c r="Z83" s="141"/>
      <c r="AA83" s="116"/>
    </row>
    <row r="84" spans="2:27" ht="12.75" customHeight="1" x14ac:dyDescent="0.2">
      <c r="B84" s="115"/>
      <c r="C84" s="141"/>
      <c r="D84" s="163"/>
      <c r="E84" s="158"/>
      <c r="F84" s="158"/>
      <c r="G84" s="164"/>
      <c r="H84" s="150"/>
      <c r="I84" s="137"/>
      <c r="J84" s="152">
        <f t="shared" si="6"/>
        <v>0</v>
      </c>
      <c r="K84" s="153">
        <f>IF(E84="",,tabellen!$B$2-F84)</f>
        <v>0</v>
      </c>
      <c r="L84" s="137"/>
      <c r="M84" s="153">
        <f t="shared" si="7"/>
        <v>0</v>
      </c>
      <c r="N84" s="150"/>
      <c r="O84" s="154">
        <f>IF(E84="",,IF(K84&gt;=25,0,(VLOOKUP(K84,tabellen!$B$7:$C$12,2))))</f>
        <v>0</v>
      </c>
      <c r="P84" s="155">
        <f>IF(E84="",,IF(K84&gt;=25,0,(VLOOKUP(K84,tabellen!$B$7:$E$12,4))))</f>
        <v>0</v>
      </c>
      <c r="Q84" s="156">
        <f t="shared" si="10"/>
        <v>0</v>
      </c>
      <c r="R84" s="139"/>
      <c r="S84" s="157">
        <f t="shared" si="8"/>
        <v>0</v>
      </c>
      <c r="T84" s="158"/>
      <c r="U84" s="159">
        <f>IF(E84="",,IF(K84&gt;=40,0,(VLOOKUP(K84,tabellen!$B$7:$D$12,3))))</f>
        <v>0</v>
      </c>
      <c r="V84" s="160">
        <f>IF(E84="",,IF(K84&gt;=40,0,(VLOOKUP(K84,tabellen!$B$7:$F$12,5))))</f>
        <v>0</v>
      </c>
      <c r="W84" s="156">
        <f t="shared" si="11"/>
        <v>0</v>
      </c>
      <c r="X84" s="161"/>
      <c r="Y84" s="162">
        <f t="shared" si="9"/>
        <v>0</v>
      </c>
      <c r="Z84" s="141"/>
      <c r="AA84" s="116"/>
    </row>
    <row r="85" spans="2:27" ht="12.75" customHeight="1" x14ac:dyDescent="0.2">
      <c r="B85" s="115"/>
      <c r="C85" s="141"/>
      <c r="D85" s="163"/>
      <c r="E85" s="158"/>
      <c r="F85" s="158"/>
      <c r="G85" s="164"/>
      <c r="H85" s="150"/>
      <c r="I85" s="137"/>
      <c r="J85" s="152">
        <f t="shared" si="6"/>
        <v>0</v>
      </c>
      <c r="K85" s="153">
        <f>IF(E85="",,tabellen!$B$2-F85)</f>
        <v>0</v>
      </c>
      <c r="L85" s="137"/>
      <c r="M85" s="153">
        <f t="shared" si="7"/>
        <v>0</v>
      </c>
      <c r="N85" s="150"/>
      <c r="O85" s="154">
        <f>IF(E85="",,IF(K85&gt;=25,0,(VLOOKUP(K85,tabellen!$B$7:$C$12,2))))</f>
        <v>0</v>
      </c>
      <c r="P85" s="155">
        <f>IF(E85="",,IF(K85&gt;=25,0,(VLOOKUP(K85,tabellen!$B$7:$E$12,4))))</f>
        <v>0</v>
      </c>
      <c r="Q85" s="156">
        <f t="shared" si="10"/>
        <v>0</v>
      </c>
      <c r="R85" s="139"/>
      <c r="S85" s="157">
        <f t="shared" si="8"/>
        <v>0</v>
      </c>
      <c r="T85" s="158"/>
      <c r="U85" s="159">
        <f>IF(E85="",,IF(K85&gt;=40,0,(VLOOKUP(K85,tabellen!$B$7:$D$12,3))))</f>
        <v>0</v>
      </c>
      <c r="V85" s="160">
        <f>IF(E85="",,IF(K85&gt;=40,0,(VLOOKUP(K85,tabellen!$B$7:$F$12,5))))</f>
        <v>0</v>
      </c>
      <c r="W85" s="156">
        <f t="shared" si="11"/>
        <v>0</v>
      </c>
      <c r="X85" s="161"/>
      <c r="Y85" s="162">
        <f t="shared" si="9"/>
        <v>0</v>
      </c>
      <c r="Z85" s="141"/>
      <c r="AA85" s="116"/>
    </row>
    <row r="86" spans="2:27" ht="12.75" customHeight="1" x14ac:dyDescent="0.2">
      <c r="B86" s="115"/>
      <c r="C86" s="141"/>
      <c r="D86" s="163"/>
      <c r="E86" s="158"/>
      <c r="F86" s="158"/>
      <c r="G86" s="164"/>
      <c r="H86" s="150"/>
      <c r="I86" s="137"/>
      <c r="J86" s="152">
        <f t="shared" si="6"/>
        <v>0</v>
      </c>
      <c r="K86" s="153">
        <f>IF(E86="",,tabellen!$B$2-F86)</f>
        <v>0</v>
      </c>
      <c r="L86" s="137"/>
      <c r="M86" s="153">
        <f t="shared" si="7"/>
        <v>0</v>
      </c>
      <c r="N86" s="150"/>
      <c r="O86" s="154">
        <f>IF(E86="",,IF(K86&gt;=25,0,(VLOOKUP(K86,tabellen!$B$7:$C$12,2))))</f>
        <v>0</v>
      </c>
      <c r="P86" s="155">
        <f>IF(E86="",,IF(K86&gt;=25,0,(VLOOKUP(K86,tabellen!$B$7:$E$12,4))))</f>
        <v>0</v>
      </c>
      <c r="Q86" s="156">
        <f t="shared" si="10"/>
        <v>0</v>
      </c>
      <c r="R86" s="139"/>
      <c r="S86" s="157">
        <f t="shared" si="8"/>
        <v>0</v>
      </c>
      <c r="T86" s="158"/>
      <c r="U86" s="159">
        <f>IF(E86="",,IF(K86&gt;=40,0,(VLOOKUP(K86,tabellen!$B$7:$D$12,3))))</f>
        <v>0</v>
      </c>
      <c r="V86" s="160">
        <f>IF(E86="",,IF(K86&gt;=40,0,(VLOOKUP(K86,tabellen!$B$7:$F$12,5))))</f>
        <v>0</v>
      </c>
      <c r="W86" s="156">
        <f t="shared" si="11"/>
        <v>0</v>
      </c>
      <c r="X86" s="161"/>
      <c r="Y86" s="162">
        <f t="shared" si="9"/>
        <v>0</v>
      </c>
      <c r="Z86" s="141"/>
      <c r="AA86" s="116"/>
    </row>
    <row r="87" spans="2:27" ht="12.75" customHeight="1" x14ac:dyDescent="0.2">
      <c r="B87" s="115"/>
      <c r="C87" s="141"/>
      <c r="D87" s="163"/>
      <c r="E87" s="158"/>
      <c r="F87" s="158"/>
      <c r="G87" s="164"/>
      <c r="H87" s="150"/>
      <c r="I87" s="137"/>
      <c r="J87" s="152">
        <f t="shared" si="6"/>
        <v>0</v>
      </c>
      <c r="K87" s="153">
        <f>IF(E87="",,tabellen!$B$2-F87)</f>
        <v>0</v>
      </c>
      <c r="L87" s="137"/>
      <c r="M87" s="153">
        <f t="shared" si="7"/>
        <v>0</v>
      </c>
      <c r="N87" s="150"/>
      <c r="O87" s="154">
        <f>IF(E87="",,IF(K87&gt;=25,0,(VLOOKUP(K87,tabellen!$B$7:$C$12,2))))</f>
        <v>0</v>
      </c>
      <c r="P87" s="155">
        <f>IF(E87="",,IF(K87&gt;=25,0,(VLOOKUP(K87,tabellen!$B$7:$E$12,4))))</f>
        <v>0</v>
      </c>
      <c r="Q87" s="156">
        <f t="shared" si="10"/>
        <v>0</v>
      </c>
      <c r="R87" s="139"/>
      <c r="S87" s="157">
        <f t="shared" si="8"/>
        <v>0</v>
      </c>
      <c r="T87" s="158"/>
      <c r="U87" s="159">
        <f>IF(E87="",,IF(K87&gt;=40,0,(VLOOKUP(K87,tabellen!$B$7:$D$12,3))))</f>
        <v>0</v>
      </c>
      <c r="V87" s="160">
        <f>IF(E87="",,IF(K87&gt;=40,0,(VLOOKUP(K87,tabellen!$B$7:$F$12,5))))</f>
        <v>0</v>
      </c>
      <c r="W87" s="156">
        <f t="shared" si="11"/>
        <v>0</v>
      </c>
      <c r="X87" s="161"/>
      <c r="Y87" s="162">
        <f t="shared" si="9"/>
        <v>0</v>
      </c>
      <c r="Z87" s="141"/>
      <c r="AA87" s="116"/>
    </row>
    <row r="88" spans="2:27" ht="12.75" customHeight="1" x14ac:dyDescent="0.2">
      <c r="B88" s="115"/>
      <c r="C88" s="141"/>
      <c r="D88" s="163"/>
      <c r="E88" s="158"/>
      <c r="F88" s="158"/>
      <c r="G88" s="164"/>
      <c r="H88" s="150"/>
      <c r="I88" s="137"/>
      <c r="J88" s="152">
        <f t="shared" si="6"/>
        <v>0</v>
      </c>
      <c r="K88" s="153">
        <f>IF(E88="",,tabellen!$B$2-F88)</f>
        <v>0</v>
      </c>
      <c r="L88" s="137"/>
      <c r="M88" s="153">
        <f t="shared" si="7"/>
        <v>0</v>
      </c>
      <c r="N88" s="150"/>
      <c r="O88" s="154">
        <f>IF(E88="",,IF(K88&gt;=25,0,(VLOOKUP(K88,tabellen!$B$7:$C$12,2))))</f>
        <v>0</v>
      </c>
      <c r="P88" s="155">
        <f>IF(E88="",,IF(K88&gt;=25,0,(VLOOKUP(K88,tabellen!$B$7:$E$12,4))))</f>
        <v>0</v>
      </c>
      <c r="Q88" s="156">
        <f t="shared" si="10"/>
        <v>0</v>
      </c>
      <c r="R88" s="139"/>
      <c r="S88" s="157">
        <f t="shared" si="8"/>
        <v>0</v>
      </c>
      <c r="T88" s="158"/>
      <c r="U88" s="159">
        <f>IF(E88="",,IF(K88&gt;=40,0,(VLOOKUP(K88,tabellen!$B$7:$D$12,3))))</f>
        <v>0</v>
      </c>
      <c r="V88" s="160">
        <f>IF(E88="",,IF(K88&gt;=40,0,(VLOOKUP(K88,tabellen!$B$7:$F$12,5))))</f>
        <v>0</v>
      </c>
      <c r="W88" s="156">
        <f t="shared" si="11"/>
        <v>0</v>
      </c>
      <c r="X88" s="161"/>
      <c r="Y88" s="162">
        <f t="shared" si="9"/>
        <v>0</v>
      </c>
      <c r="Z88" s="141"/>
      <c r="AA88" s="116"/>
    </row>
    <row r="89" spans="2:27" ht="12.75" customHeight="1" x14ac:dyDescent="0.2">
      <c r="B89" s="115"/>
      <c r="C89" s="141"/>
      <c r="D89" s="163"/>
      <c r="E89" s="158"/>
      <c r="F89" s="158"/>
      <c r="G89" s="164"/>
      <c r="H89" s="150"/>
      <c r="I89" s="137"/>
      <c r="J89" s="152">
        <f t="shared" si="6"/>
        <v>0</v>
      </c>
      <c r="K89" s="153">
        <f>IF(E89="",,tabellen!$B$2-F89)</f>
        <v>0</v>
      </c>
      <c r="L89" s="137"/>
      <c r="M89" s="153">
        <f t="shared" si="7"/>
        <v>0</v>
      </c>
      <c r="N89" s="150"/>
      <c r="O89" s="154">
        <f>IF(E89="",,IF(K89&gt;=25,0,(VLOOKUP(K89,tabellen!$B$7:$C$12,2))))</f>
        <v>0</v>
      </c>
      <c r="P89" s="155">
        <f>IF(E89="",,IF(K89&gt;=25,0,(VLOOKUP(K89,tabellen!$B$7:$E$12,4))))</f>
        <v>0</v>
      </c>
      <c r="Q89" s="156">
        <f t="shared" si="10"/>
        <v>0</v>
      </c>
      <c r="R89" s="139"/>
      <c r="S89" s="157">
        <f t="shared" si="8"/>
        <v>0</v>
      </c>
      <c r="T89" s="158"/>
      <c r="U89" s="159">
        <f>IF(E89="",,IF(K89&gt;=40,0,(VLOOKUP(K89,tabellen!$B$7:$D$12,3))))</f>
        <v>0</v>
      </c>
      <c r="V89" s="160">
        <f>IF(E89="",,IF(K89&gt;=40,0,(VLOOKUP(K89,tabellen!$B$7:$F$12,5))))</f>
        <v>0</v>
      </c>
      <c r="W89" s="156">
        <f t="shared" si="11"/>
        <v>0</v>
      </c>
      <c r="X89" s="161"/>
      <c r="Y89" s="162">
        <f t="shared" si="9"/>
        <v>0</v>
      </c>
      <c r="Z89" s="141"/>
      <c r="AA89" s="116"/>
    </row>
    <row r="90" spans="2:27" ht="12.75" customHeight="1" x14ac:dyDescent="0.2">
      <c r="B90" s="115"/>
      <c r="C90" s="141"/>
      <c r="D90" s="163"/>
      <c r="E90" s="158"/>
      <c r="F90" s="158"/>
      <c r="G90" s="164"/>
      <c r="H90" s="150"/>
      <c r="I90" s="137"/>
      <c r="J90" s="152">
        <f t="shared" si="6"/>
        <v>0</v>
      </c>
      <c r="K90" s="153">
        <f>IF(E90="",,tabellen!$B$2-F90)</f>
        <v>0</v>
      </c>
      <c r="L90" s="137"/>
      <c r="M90" s="153">
        <f t="shared" si="7"/>
        <v>0</v>
      </c>
      <c r="N90" s="150"/>
      <c r="O90" s="154">
        <f>IF(E90="",,IF(K90&gt;=25,0,(VLOOKUP(K90,tabellen!$B$7:$C$12,2))))</f>
        <v>0</v>
      </c>
      <c r="P90" s="155">
        <f>IF(E90="",,IF(K90&gt;=25,0,(VLOOKUP(K90,tabellen!$B$7:$E$12,4))))</f>
        <v>0</v>
      </c>
      <c r="Q90" s="156">
        <f t="shared" si="10"/>
        <v>0</v>
      </c>
      <c r="R90" s="139"/>
      <c r="S90" s="157">
        <f t="shared" si="8"/>
        <v>0</v>
      </c>
      <c r="T90" s="158"/>
      <c r="U90" s="159">
        <f>IF(E90="",,IF(K90&gt;=40,0,(VLOOKUP(K90,tabellen!$B$7:$D$12,3))))</f>
        <v>0</v>
      </c>
      <c r="V90" s="160">
        <f>IF(E90="",,IF(K90&gt;=40,0,(VLOOKUP(K90,tabellen!$B$7:$F$12,5))))</f>
        <v>0</v>
      </c>
      <c r="W90" s="156">
        <f t="shared" si="11"/>
        <v>0</v>
      </c>
      <c r="X90" s="161"/>
      <c r="Y90" s="162">
        <f t="shared" si="9"/>
        <v>0</v>
      </c>
      <c r="Z90" s="141"/>
      <c r="AA90" s="116"/>
    </row>
    <row r="91" spans="2:27" ht="12.75" customHeight="1" x14ac:dyDescent="0.2">
      <c r="B91" s="115"/>
      <c r="C91" s="141"/>
      <c r="D91" s="163"/>
      <c r="E91" s="158"/>
      <c r="F91" s="158"/>
      <c r="G91" s="164"/>
      <c r="H91" s="150"/>
      <c r="I91" s="137"/>
      <c r="J91" s="152">
        <f t="shared" si="6"/>
        <v>0</v>
      </c>
      <c r="K91" s="153">
        <f>IF(E91="",,tabellen!$B$2-F91)</f>
        <v>0</v>
      </c>
      <c r="L91" s="137"/>
      <c r="M91" s="153">
        <f t="shared" si="7"/>
        <v>0</v>
      </c>
      <c r="N91" s="150"/>
      <c r="O91" s="154">
        <f>IF(E91="",,IF(K91&gt;=25,0,(VLOOKUP(K91,tabellen!$B$7:$C$12,2))))</f>
        <v>0</v>
      </c>
      <c r="P91" s="155">
        <f>IF(E91="",,IF(K91&gt;=25,0,(VLOOKUP(K91,tabellen!$B$7:$E$12,4))))</f>
        <v>0</v>
      </c>
      <c r="Q91" s="156">
        <f t="shared" si="10"/>
        <v>0</v>
      </c>
      <c r="R91" s="139"/>
      <c r="S91" s="157">
        <f t="shared" si="8"/>
        <v>0</v>
      </c>
      <c r="T91" s="158"/>
      <c r="U91" s="159">
        <f>IF(E91="",,IF(K91&gt;=40,0,(VLOOKUP(K91,tabellen!$B$7:$D$12,3))))</f>
        <v>0</v>
      </c>
      <c r="V91" s="160">
        <f>IF(E91="",,IF(K91&gt;=40,0,(VLOOKUP(K91,tabellen!$B$7:$F$12,5))))</f>
        <v>0</v>
      </c>
      <c r="W91" s="156">
        <f t="shared" si="11"/>
        <v>0</v>
      </c>
      <c r="X91" s="161"/>
      <c r="Y91" s="162">
        <f t="shared" si="9"/>
        <v>0</v>
      </c>
      <c r="Z91" s="141"/>
      <c r="AA91" s="116"/>
    </row>
    <row r="92" spans="2:27" ht="12.75" customHeight="1" x14ac:dyDescent="0.2">
      <c r="B92" s="115"/>
      <c r="C92" s="141"/>
      <c r="D92" s="163"/>
      <c r="E92" s="158"/>
      <c r="F92" s="158"/>
      <c r="G92" s="164"/>
      <c r="H92" s="150"/>
      <c r="I92" s="137"/>
      <c r="J92" s="152">
        <f t="shared" si="6"/>
        <v>0</v>
      </c>
      <c r="K92" s="153">
        <f>IF(E92="",,tabellen!$B$2-F92)</f>
        <v>0</v>
      </c>
      <c r="L92" s="137"/>
      <c r="M92" s="153">
        <f t="shared" si="7"/>
        <v>0</v>
      </c>
      <c r="N92" s="150"/>
      <c r="O92" s="154">
        <f>IF(E92="",,IF(K92&gt;=25,0,(VLOOKUP(K92,tabellen!$B$7:$C$12,2))))</f>
        <v>0</v>
      </c>
      <c r="P92" s="155">
        <f>IF(E92="",,IF(K92&gt;=25,0,(VLOOKUP(K92,tabellen!$B$7:$E$12,4))))</f>
        <v>0</v>
      </c>
      <c r="Q92" s="156">
        <f t="shared" si="10"/>
        <v>0</v>
      </c>
      <c r="R92" s="139"/>
      <c r="S92" s="157">
        <f t="shared" si="8"/>
        <v>0</v>
      </c>
      <c r="T92" s="158"/>
      <c r="U92" s="159">
        <f>IF(E92="",,IF(K92&gt;=40,0,(VLOOKUP(K92,tabellen!$B$7:$D$12,3))))</f>
        <v>0</v>
      </c>
      <c r="V92" s="160">
        <f>IF(E92="",,IF(K92&gt;=40,0,(VLOOKUP(K92,tabellen!$B$7:$F$12,5))))</f>
        <v>0</v>
      </c>
      <c r="W92" s="156">
        <f t="shared" si="11"/>
        <v>0</v>
      </c>
      <c r="X92" s="161"/>
      <c r="Y92" s="162">
        <f t="shared" si="9"/>
        <v>0</v>
      </c>
      <c r="Z92" s="141"/>
      <c r="AA92" s="116"/>
    </row>
    <row r="93" spans="2:27" ht="12.75" customHeight="1" x14ac:dyDescent="0.2">
      <c r="B93" s="115"/>
      <c r="C93" s="141"/>
      <c r="D93" s="163"/>
      <c r="E93" s="158"/>
      <c r="F93" s="158"/>
      <c r="G93" s="164"/>
      <c r="H93" s="150"/>
      <c r="I93" s="137"/>
      <c r="J93" s="152">
        <f t="shared" si="6"/>
        <v>0</v>
      </c>
      <c r="K93" s="153">
        <f>IF(E93="",,tabellen!$B$2-F93)</f>
        <v>0</v>
      </c>
      <c r="L93" s="137"/>
      <c r="M93" s="153">
        <f t="shared" si="7"/>
        <v>0</v>
      </c>
      <c r="N93" s="150"/>
      <c r="O93" s="154">
        <f>IF(E93="",,IF(K93&gt;=25,0,(VLOOKUP(K93,tabellen!$B$7:$C$12,2))))</f>
        <v>0</v>
      </c>
      <c r="P93" s="155">
        <f>IF(E93="",,IF(K93&gt;=25,0,(VLOOKUP(K93,tabellen!$B$7:$E$12,4))))</f>
        <v>0</v>
      </c>
      <c r="Q93" s="156">
        <f t="shared" si="10"/>
        <v>0</v>
      </c>
      <c r="R93" s="139"/>
      <c r="S93" s="157">
        <f t="shared" si="8"/>
        <v>0</v>
      </c>
      <c r="T93" s="158"/>
      <c r="U93" s="159">
        <f>IF(E93="",,IF(K93&gt;=40,0,(VLOOKUP(K93,tabellen!$B$7:$D$12,3))))</f>
        <v>0</v>
      </c>
      <c r="V93" s="160">
        <f>IF(E93="",,IF(K93&gt;=40,0,(VLOOKUP(K93,tabellen!$B$7:$F$12,5))))</f>
        <v>0</v>
      </c>
      <c r="W93" s="156">
        <f t="shared" si="11"/>
        <v>0</v>
      </c>
      <c r="X93" s="161"/>
      <c r="Y93" s="162">
        <f t="shared" si="9"/>
        <v>0</v>
      </c>
      <c r="Z93" s="141"/>
      <c r="AA93" s="116"/>
    </row>
    <row r="94" spans="2:27" ht="12.75" customHeight="1" x14ac:dyDescent="0.2">
      <c r="B94" s="115"/>
      <c r="C94" s="141"/>
      <c r="D94" s="163"/>
      <c r="E94" s="158"/>
      <c r="F94" s="158"/>
      <c r="G94" s="164"/>
      <c r="H94" s="150"/>
      <c r="I94" s="137"/>
      <c r="J94" s="152">
        <f t="shared" si="6"/>
        <v>0</v>
      </c>
      <c r="K94" s="153">
        <f>IF(E94="",,tabellen!$B$2-F94)</f>
        <v>0</v>
      </c>
      <c r="L94" s="137"/>
      <c r="M94" s="153">
        <f t="shared" si="7"/>
        <v>0</v>
      </c>
      <c r="N94" s="150"/>
      <c r="O94" s="154">
        <f>IF(E94="",,IF(K94&gt;=25,0,(VLOOKUP(K94,tabellen!$B$7:$C$12,2))))</f>
        <v>0</v>
      </c>
      <c r="P94" s="155">
        <f>IF(E94="",,IF(K94&gt;=25,0,(VLOOKUP(K94,tabellen!$B$7:$E$12,4))))</f>
        <v>0</v>
      </c>
      <c r="Q94" s="156">
        <f t="shared" si="10"/>
        <v>0</v>
      </c>
      <c r="R94" s="139"/>
      <c r="S94" s="157">
        <f t="shared" si="8"/>
        <v>0</v>
      </c>
      <c r="T94" s="158"/>
      <c r="U94" s="159">
        <f>IF(E94="",,IF(K94&gt;=40,0,(VLOOKUP(K94,tabellen!$B$7:$D$12,3))))</f>
        <v>0</v>
      </c>
      <c r="V94" s="160">
        <f>IF(E94="",,IF(K94&gt;=40,0,(VLOOKUP(K94,tabellen!$B$7:$F$12,5))))</f>
        <v>0</v>
      </c>
      <c r="W94" s="156">
        <f t="shared" si="11"/>
        <v>0</v>
      </c>
      <c r="X94" s="161"/>
      <c r="Y94" s="162">
        <f t="shared" si="9"/>
        <v>0</v>
      </c>
      <c r="Z94" s="141"/>
      <c r="AA94" s="116"/>
    </row>
    <row r="95" spans="2:27" ht="12.75" customHeight="1" x14ac:dyDescent="0.2">
      <c r="B95" s="115"/>
      <c r="C95" s="141"/>
      <c r="D95" s="163"/>
      <c r="E95" s="158"/>
      <c r="F95" s="158"/>
      <c r="G95" s="164"/>
      <c r="H95" s="150"/>
      <c r="I95" s="137"/>
      <c r="J95" s="152">
        <f t="shared" si="6"/>
        <v>0</v>
      </c>
      <c r="K95" s="153">
        <f>IF(E95="",,tabellen!$B$2-F95)</f>
        <v>0</v>
      </c>
      <c r="L95" s="137"/>
      <c r="M95" s="153">
        <f t="shared" si="7"/>
        <v>0</v>
      </c>
      <c r="N95" s="150"/>
      <c r="O95" s="154">
        <f>IF(E95="",,IF(K95&gt;=25,0,(VLOOKUP(K95,tabellen!$B$7:$C$12,2))))</f>
        <v>0</v>
      </c>
      <c r="P95" s="155">
        <f>IF(E95="",,IF(K95&gt;=25,0,(VLOOKUP(K95,tabellen!$B$7:$E$12,4))))</f>
        <v>0</v>
      </c>
      <c r="Q95" s="156">
        <f t="shared" si="10"/>
        <v>0</v>
      </c>
      <c r="R95" s="139"/>
      <c r="S95" s="157">
        <f t="shared" si="8"/>
        <v>0</v>
      </c>
      <c r="T95" s="158"/>
      <c r="U95" s="159">
        <f>IF(E95="",,IF(K95&gt;=40,0,(VLOOKUP(K95,tabellen!$B$7:$D$12,3))))</f>
        <v>0</v>
      </c>
      <c r="V95" s="160">
        <f>IF(E95="",,IF(K95&gt;=40,0,(VLOOKUP(K95,tabellen!$B$7:$F$12,5))))</f>
        <v>0</v>
      </c>
      <c r="W95" s="156">
        <f t="shared" si="11"/>
        <v>0</v>
      </c>
      <c r="X95" s="161"/>
      <c r="Y95" s="162">
        <f t="shared" si="9"/>
        <v>0</v>
      </c>
      <c r="Z95" s="141"/>
      <c r="AA95" s="116"/>
    </row>
    <row r="96" spans="2:27" ht="12.75" customHeight="1" x14ac:dyDescent="0.2">
      <c r="B96" s="115"/>
      <c r="C96" s="141"/>
      <c r="D96" s="163"/>
      <c r="E96" s="158"/>
      <c r="F96" s="158"/>
      <c r="G96" s="164"/>
      <c r="H96" s="150"/>
      <c r="I96" s="137"/>
      <c r="J96" s="152">
        <f t="shared" si="6"/>
        <v>0</v>
      </c>
      <c r="K96" s="153">
        <f>IF(E96="",,tabellen!$B$2-F96)</f>
        <v>0</v>
      </c>
      <c r="L96" s="137"/>
      <c r="M96" s="153">
        <f t="shared" si="7"/>
        <v>0</v>
      </c>
      <c r="N96" s="150"/>
      <c r="O96" s="154">
        <f>IF(E96="",,IF(K96&gt;=25,0,(VLOOKUP(K96,tabellen!$B$7:$C$12,2))))</f>
        <v>0</v>
      </c>
      <c r="P96" s="155">
        <f>IF(E96="",,IF(K96&gt;=25,0,(VLOOKUP(K96,tabellen!$B$7:$E$12,4))))</f>
        <v>0</v>
      </c>
      <c r="Q96" s="156">
        <f t="shared" si="10"/>
        <v>0</v>
      </c>
      <c r="R96" s="139"/>
      <c r="S96" s="157">
        <f t="shared" si="8"/>
        <v>0</v>
      </c>
      <c r="T96" s="158"/>
      <c r="U96" s="159">
        <f>IF(E96="",,IF(K96&gt;=40,0,(VLOOKUP(K96,tabellen!$B$7:$D$12,3))))</f>
        <v>0</v>
      </c>
      <c r="V96" s="160">
        <f>IF(E96="",,IF(K96&gt;=40,0,(VLOOKUP(K96,tabellen!$B$7:$F$12,5))))</f>
        <v>0</v>
      </c>
      <c r="W96" s="156">
        <f t="shared" si="11"/>
        <v>0</v>
      </c>
      <c r="X96" s="161"/>
      <c r="Y96" s="162">
        <f t="shared" si="9"/>
        <v>0</v>
      </c>
      <c r="Z96" s="141"/>
      <c r="AA96" s="116"/>
    </row>
    <row r="97" spans="2:27" ht="12.75" customHeight="1" x14ac:dyDescent="0.2">
      <c r="B97" s="115"/>
      <c r="C97" s="141"/>
      <c r="D97" s="163"/>
      <c r="E97" s="158"/>
      <c r="F97" s="158"/>
      <c r="G97" s="164"/>
      <c r="H97" s="150"/>
      <c r="I97" s="137"/>
      <c r="J97" s="152">
        <f t="shared" si="6"/>
        <v>0</v>
      </c>
      <c r="K97" s="153">
        <f>IF(E97="",,tabellen!$B$2-F97)</f>
        <v>0</v>
      </c>
      <c r="L97" s="137"/>
      <c r="M97" s="153">
        <f t="shared" si="7"/>
        <v>0</v>
      </c>
      <c r="N97" s="150"/>
      <c r="O97" s="154">
        <f>IF(E97="",,IF(K97&gt;=25,0,(VLOOKUP(K97,tabellen!$B$7:$C$12,2))))</f>
        <v>0</v>
      </c>
      <c r="P97" s="155">
        <f>IF(E97="",,IF(K97&gt;=25,0,(VLOOKUP(K97,tabellen!$B$7:$E$12,4))))</f>
        <v>0</v>
      </c>
      <c r="Q97" s="156">
        <f t="shared" si="10"/>
        <v>0</v>
      </c>
      <c r="R97" s="139"/>
      <c r="S97" s="157">
        <f t="shared" si="8"/>
        <v>0</v>
      </c>
      <c r="T97" s="158"/>
      <c r="U97" s="159">
        <f>IF(E97="",,IF(K97&gt;=40,0,(VLOOKUP(K97,tabellen!$B$7:$D$12,3))))</f>
        <v>0</v>
      </c>
      <c r="V97" s="160">
        <f>IF(E97="",,IF(K97&gt;=40,0,(VLOOKUP(K97,tabellen!$B$7:$F$12,5))))</f>
        <v>0</v>
      </c>
      <c r="W97" s="156">
        <f t="shared" si="11"/>
        <v>0</v>
      </c>
      <c r="X97" s="161"/>
      <c r="Y97" s="162">
        <f t="shared" si="9"/>
        <v>0</v>
      </c>
      <c r="Z97" s="141"/>
      <c r="AA97" s="116"/>
    </row>
    <row r="98" spans="2:27" ht="12.75" customHeight="1" x14ac:dyDescent="0.2">
      <c r="B98" s="115"/>
      <c r="C98" s="141"/>
      <c r="D98" s="163"/>
      <c r="E98" s="158"/>
      <c r="F98" s="158"/>
      <c r="G98" s="164"/>
      <c r="H98" s="150"/>
      <c r="I98" s="137"/>
      <c r="J98" s="152">
        <f t="shared" si="6"/>
        <v>0</v>
      </c>
      <c r="K98" s="153">
        <f>IF(E98="",,tabellen!$B$2-F98)</f>
        <v>0</v>
      </c>
      <c r="L98" s="137"/>
      <c r="M98" s="153">
        <f t="shared" si="7"/>
        <v>0</v>
      </c>
      <c r="N98" s="150"/>
      <c r="O98" s="154">
        <f>IF(E98="",,IF(K98&gt;=25,0,(VLOOKUP(K98,tabellen!$B$7:$C$12,2))))</f>
        <v>0</v>
      </c>
      <c r="P98" s="155">
        <f>IF(E98="",,IF(K98&gt;=25,0,(VLOOKUP(K98,tabellen!$B$7:$E$12,4))))</f>
        <v>0</v>
      </c>
      <c r="Q98" s="156">
        <f t="shared" si="10"/>
        <v>0</v>
      </c>
      <c r="R98" s="139"/>
      <c r="S98" s="157">
        <f t="shared" si="8"/>
        <v>0</v>
      </c>
      <c r="T98" s="158"/>
      <c r="U98" s="159">
        <f>IF(E98="",,IF(K98&gt;=40,0,(VLOOKUP(K98,tabellen!$B$7:$D$12,3))))</f>
        <v>0</v>
      </c>
      <c r="V98" s="160">
        <f>IF(E98="",,IF(K98&gt;=40,0,(VLOOKUP(K98,tabellen!$B$7:$F$12,5))))</f>
        <v>0</v>
      </c>
      <c r="W98" s="156">
        <f t="shared" si="11"/>
        <v>0</v>
      </c>
      <c r="X98" s="161"/>
      <c r="Y98" s="162">
        <f t="shared" si="9"/>
        <v>0</v>
      </c>
      <c r="Z98" s="141"/>
      <c r="AA98" s="116"/>
    </row>
    <row r="99" spans="2:27" ht="12.75" customHeight="1" x14ac:dyDescent="0.2">
      <c r="B99" s="115"/>
      <c r="C99" s="141"/>
      <c r="D99" s="163"/>
      <c r="E99" s="158"/>
      <c r="F99" s="158"/>
      <c r="G99" s="164"/>
      <c r="H99" s="150"/>
      <c r="I99" s="137"/>
      <c r="J99" s="152">
        <f t="shared" si="6"/>
        <v>0</v>
      </c>
      <c r="K99" s="153">
        <f>IF(E99="",,tabellen!$B$2-F99)</f>
        <v>0</v>
      </c>
      <c r="L99" s="137"/>
      <c r="M99" s="153">
        <f t="shared" si="7"/>
        <v>0</v>
      </c>
      <c r="N99" s="150"/>
      <c r="O99" s="154">
        <f>IF(E99="",,IF(K99&gt;=25,0,(VLOOKUP(K99,tabellen!$B$7:$C$12,2))))</f>
        <v>0</v>
      </c>
      <c r="P99" s="155">
        <f>IF(E99="",,IF(K99&gt;=25,0,(VLOOKUP(K99,tabellen!$B$7:$E$12,4))))</f>
        <v>0</v>
      </c>
      <c r="Q99" s="156">
        <f t="shared" si="10"/>
        <v>0</v>
      </c>
      <c r="R99" s="139"/>
      <c r="S99" s="157">
        <f t="shared" si="8"/>
        <v>0</v>
      </c>
      <c r="T99" s="158"/>
      <c r="U99" s="159">
        <f>IF(E99="",,IF(K99&gt;=40,0,(VLOOKUP(K99,tabellen!$B$7:$D$12,3))))</f>
        <v>0</v>
      </c>
      <c r="V99" s="160">
        <f>IF(E99="",,IF(K99&gt;=40,0,(VLOOKUP(K99,tabellen!$B$7:$F$12,5))))</f>
        <v>0</v>
      </c>
      <c r="W99" s="156">
        <f t="shared" si="11"/>
        <v>0</v>
      </c>
      <c r="X99" s="161"/>
      <c r="Y99" s="162">
        <f t="shared" si="9"/>
        <v>0</v>
      </c>
      <c r="Z99" s="141"/>
      <c r="AA99" s="116"/>
    </row>
    <row r="100" spans="2:27" ht="12.75" customHeight="1" x14ac:dyDescent="0.2">
      <c r="B100" s="115"/>
      <c r="C100" s="141"/>
      <c r="D100" s="163"/>
      <c r="E100" s="158"/>
      <c r="F100" s="158"/>
      <c r="G100" s="164"/>
      <c r="H100" s="150"/>
      <c r="I100" s="137"/>
      <c r="J100" s="152">
        <f t="shared" si="6"/>
        <v>0</v>
      </c>
      <c r="K100" s="153">
        <f>IF(E100="",,tabellen!$B$2-F100)</f>
        <v>0</v>
      </c>
      <c r="L100" s="137"/>
      <c r="M100" s="153">
        <f t="shared" si="7"/>
        <v>0</v>
      </c>
      <c r="N100" s="150"/>
      <c r="O100" s="154">
        <f>IF(E100="",,IF(K100&gt;=25,0,(VLOOKUP(K100,tabellen!$B$7:$C$12,2))))</f>
        <v>0</v>
      </c>
      <c r="P100" s="155">
        <f>IF(E100="",,IF(K100&gt;=25,0,(VLOOKUP(K100,tabellen!$B$7:$E$12,4))))</f>
        <v>0</v>
      </c>
      <c r="Q100" s="156">
        <f t="shared" si="10"/>
        <v>0</v>
      </c>
      <c r="R100" s="139"/>
      <c r="S100" s="157">
        <f t="shared" si="8"/>
        <v>0</v>
      </c>
      <c r="T100" s="158"/>
      <c r="U100" s="159">
        <f>IF(E100="",,IF(K100&gt;=40,0,(VLOOKUP(K100,tabellen!$B$7:$D$12,3))))</f>
        <v>0</v>
      </c>
      <c r="V100" s="160">
        <f>IF(E100="",,IF(K100&gt;=40,0,(VLOOKUP(K100,tabellen!$B$7:$F$12,5))))</f>
        <v>0</v>
      </c>
      <c r="W100" s="156">
        <f t="shared" si="11"/>
        <v>0</v>
      </c>
      <c r="X100" s="161"/>
      <c r="Y100" s="162">
        <f t="shared" si="9"/>
        <v>0</v>
      </c>
      <c r="Z100" s="141"/>
      <c r="AA100" s="116"/>
    </row>
    <row r="101" spans="2:27" ht="12.75" customHeight="1" x14ac:dyDescent="0.2">
      <c r="B101" s="115"/>
      <c r="C101" s="141"/>
      <c r="D101" s="163"/>
      <c r="E101" s="158"/>
      <c r="F101" s="158"/>
      <c r="G101" s="164"/>
      <c r="H101" s="150"/>
      <c r="I101" s="137"/>
      <c r="J101" s="152">
        <f t="shared" si="6"/>
        <v>0</v>
      </c>
      <c r="K101" s="153">
        <f>IF(E101="",,tabellen!$B$2-F101)</f>
        <v>0</v>
      </c>
      <c r="L101" s="137"/>
      <c r="M101" s="153">
        <f t="shared" si="7"/>
        <v>0</v>
      </c>
      <c r="N101" s="150"/>
      <c r="O101" s="154">
        <f>IF(E101="",,IF(K101&gt;=25,0,(VLOOKUP(K101,tabellen!$B$7:$C$12,2))))</f>
        <v>0</v>
      </c>
      <c r="P101" s="155">
        <f>IF(E101="",,IF(K101&gt;=25,0,(VLOOKUP(K101,tabellen!$B$7:$E$12,4))))</f>
        <v>0</v>
      </c>
      <c r="Q101" s="156">
        <f t="shared" si="10"/>
        <v>0</v>
      </c>
      <c r="R101" s="139"/>
      <c r="S101" s="157">
        <f t="shared" si="8"/>
        <v>0</v>
      </c>
      <c r="T101" s="158"/>
      <c r="U101" s="159">
        <f>IF(E101="",,IF(K101&gt;=40,0,(VLOOKUP(K101,tabellen!$B$7:$D$12,3))))</f>
        <v>0</v>
      </c>
      <c r="V101" s="160">
        <f>IF(E101="",,IF(K101&gt;=40,0,(VLOOKUP(K101,tabellen!$B$7:$F$12,5))))</f>
        <v>0</v>
      </c>
      <c r="W101" s="156">
        <f t="shared" si="11"/>
        <v>0</v>
      </c>
      <c r="X101" s="161"/>
      <c r="Y101" s="162">
        <f t="shared" si="9"/>
        <v>0</v>
      </c>
      <c r="Z101" s="141"/>
      <c r="AA101" s="116"/>
    </row>
    <row r="102" spans="2:27" ht="12.75" customHeight="1" x14ac:dyDescent="0.2">
      <c r="B102" s="115"/>
      <c r="C102" s="141"/>
      <c r="D102" s="163"/>
      <c r="E102" s="158"/>
      <c r="F102" s="158"/>
      <c r="G102" s="164"/>
      <c r="H102" s="150"/>
      <c r="I102" s="137"/>
      <c r="J102" s="152">
        <f t="shared" si="6"/>
        <v>0</v>
      </c>
      <c r="K102" s="153">
        <f>IF(E102="",,tabellen!$B$2-F102)</f>
        <v>0</v>
      </c>
      <c r="L102" s="137"/>
      <c r="M102" s="153">
        <f t="shared" si="7"/>
        <v>0</v>
      </c>
      <c r="N102" s="150"/>
      <c r="O102" s="154">
        <f>IF(E102="",,IF(K102&gt;=25,0,(VLOOKUP(K102,tabellen!$B$7:$C$12,2))))</f>
        <v>0</v>
      </c>
      <c r="P102" s="155">
        <f>IF(E102="",,IF(K102&gt;=25,0,(VLOOKUP(K102,tabellen!$B$7:$E$12,4))))</f>
        <v>0</v>
      </c>
      <c r="Q102" s="156">
        <f t="shared" si="10"/>
        <v>0</v>
      </c>
      <c r="R102" s="139"/>
      <c r="S102" s="157">
        <f t="shared" si="8"/>
        <v>0</v>
      </c>
      <c r="T102" s="158"/>
      <c r="U102" s="159">
        <f>IF(E102="",,IF(K102&gt;=40,0,(VLOOKUP(K102,tabellen!$B$7:$D$12,3))))</f>
        <v>0</v>
      </c>
      <c r="V102" s="160">
        <f>IF(E102="",,IF(K102&gt;=40,0,(VLOOKUP(K102,tabellen!$B$7:$F$12,5))))</f>
        <v>0</v>
      </c>
      <c r="W102" s="156">
        <f t="shared" si="11"/>
        <v>0</v>
      </c>
      <c r="X102" s="161"/>
      <c r="Y102" s="162">
        <f t="shared" si="9"/>
        <v>0</v>
      </c>
      <c r="Z102" s="141"/>
      <c r="AA102" s="116"/>
    </row>
    <row r="103" spans="2:27" ht="12.75" customHeight="1" x14ac:dyDescent="0.2">
      <c r="B103" s="115"/>
      <c r="C103" s="141"/>
      <c r="D103" s="163"/>
      <c r="E103" s="158"/>
      <c r="F103" s="158"/>
      <c r="G103" s="164"/>
      <c r="H103" s="150"/>
      <c r="I103" s="137"/>
      <c r="J103" s="152">
        <f t="shared" si="6"/>
        <v>0</v>
      </c>
      <c r="K103" s="153">
        <f>IF(E103="",,tabellen!$B$2-F103)</f>
        <v>0</v>
      </c>
      <c r="L103" s="137"/>
      <c r="M103" s="153">
        <f t="shared" si="7"/>
        <v>0</v>
      </c>
      <c r="N103" s="150"/>
      <c r="O103" s="154">
        <f>IF(E103="",,IF(K103&gt;=25,0,(VLOOKUP(K103,tabellen!$B$7:$C$12,2))))</f>
        <v>0</v>
      </c>
      <c r="P103" s="155">
        <f>IF(E103="",,IF(K103&gt;=25,0,(VLOOKUP(K103,tabellen!$B$7:$E$12,4))))</f>
        <v>0</v>
      </c>
      <c r="Q103" s="156">
        <f t="shared" si="10"/>
        <v>0</v>
      </c>
      <c r="R103" s="139"/>
      <c r="S103" s="157">
        <f t="shared" si="8"/>
        <v>0</v>
      </c>
      <c r="T103" s="158"/>
      <c r="U103" s="159">
        <f>IF(E103="",,IF(K103&gt;=40,0,(VLOOKUP(K103,tabellen!$B$7:$D$12,3))))</f>
        <v>0</v>
      </c>
      <c r="V103" s="160">
        <f>IF(E103="",,IF(K103&gt;=40,0,(VLOOKUP(K103,tabellen!$B$7:$F$12,5))))</f>
        <v>0</v>
      </c>
      <c r="W103" s="156">
        <f t="shared" si="11"/>
        <v>0</v>
      </c>
      <c r="X103" s="161"/>
      <c r="Y103" s="162">
        <f t="shared" si="9"/>
        <v>0</v>
      </c>
      <c r="Z103" s="141"/>
      <c r="AA103" s="116"/>
    </row>
    <row r="104" spans="2:27" ht="12.75" customHeight="1" x14ac:dyDescent="0.2">
      <c r="B104" s="115"/>
      <c r="C104" s="141"/>
      <c r="D104" s="163"/>
      <c r="E104" s="158"/>
      <c r="F104" s="158"/>
      <c r="G104" s="164"/>
      <c r="H104" s="150"/>
      <c r="I104" s="137"/>
      <c r="J104" s="152">
        <f t="shared" si="6"/>
        <v>0</v>
      </c>
      <c r="K104" s="153">
        <f>IF(E104="",,tabellen!$B$2-F104)</f>
        <v>0</v>
      </c>
      <c r="L104" s="137"/>
      <c r="M104" s="153">
        <f t="shared" si="7"/>
        <v>0</v>
      </c>
      <c r="N104" s="150"/>
      <c r="O104" s="154">
        <f>IF(E104="",,IF(K104&gt;=25,0,(VLOOKUP(K104,tabellen!$B$7:$C$12,2))))</f>
        <v>0</v>
      </c>
      <c r="P104" s="155">
        <f>IF(E104="",,IF(K104&gt;=25,0,(VLOOKUP(K104,tabellen!$B$7:$E$12,4))))</f>
        <v>0</v>
      </c>
      <c r="Q104" s="156">
        <f t="shared" si="10"/>
        <v>0</v>
      </c>
      <c r="R104" s="139"/>
      <c r="S104" s="157">
        <f t="shared" si="8"/>
        <v>0</v>
      </c>
      <c r="T104" s="158"/>
      <c r="U104" s="159">
        <f>IF(E104="",,IF(K104&gt;=40,0,(VLOOKUP(K104,tabellen!$B$7:$D$12,3))))</f>
        <v>0</v>
      </c>
      <c r="V104" s="160">
        <f>IF(E104="",,IF(K104&gt;=40,0,(VLOOKUP(K104,tabellen!$B$7:$F$12,5))))</f>
        <v>0</v>
      </c>
      <c r="W104" s="156">
        <f t="shared" si="11"/>
        <v>0</v>
      </c>
      <c r="X104" s="161"/>
      <c r="Y104" s="162">
        <f t="shared" si="9"/>
        <v>0</v>
      </c>
      <c r="Z104" s="141"/>
      <c r="AA104" s="116"/>
    </row>
    <row r="105" spans="2:27" ht="12.75" customHeight="1" x14ac:dyDescent="0.2">
      <c r="B105" s="115"/>
      <c r="C105" s="141"/>
      <c r="D105" s="163"/>
      <c r="E105" s="158"/>
      <c r="F105" s="158"/>
      <c r="G105" s="164"/>
      <c r="H105" s="150"/>
      <c r="I105" s="137"/>
      <c r="J105" s="152">
        <f t="shared" si="6"/>
        <v>0</v>
      </c>
      <c r="K105" s="153">
        <f>IF(E105="",,tabellen!$B$2-F105)</f>
        <v>0</v>
      </c>
      <c r="L105" s="137"/>
      <c r="M105" s="153">
        <f t="shared" si="7"/>
        <v>0</v>
      </c>
      <c r="N105" s="150"/>
      <c r="O105" s="154">
        <f>IF(E105="",,IF(K105&gt;=25,0,(VLOOKUP(K105,tabellen!$B$7:$C$12,2))))</f>
        <v>0</v>
      </c>
      <c r="P105" s="155">
        <f>IF(E105="",,IF(K105&gt;=25,0,(VLOOKUP(K105,tabellen!$B$7:$E$12,4))))</f>
        <v>0</v>
      </c>
      <c r="Q105" s="156">
        <f t="shared" si="10"/>
        <v>0</v>
      </c>
      <c r="R105" s="139"/>
      <c r="S105" s="157">
        <f t="shared" si="8"/>
        <v>0</v>
      </c>
      <c r="T105" s="158"/>
      <c r="U105" s="159">
        <f>IF(E105="",,IF(K105&gt;=40,0,(VLOOKUP(K105,tabellen!$B$7:$D$12,3))))</f>
        <v>0</v>
      </c>
      <c r="V105" s="160">
        <f>IF(E105="",,IF(K105&gt;=40,0,(VLOOKUP(K105,tabellen!$B$7:$F$12,5))))</f>
        <v>0</v>
      </c>
      <c r="W105" s="156">
        <f t="shared" si="11"/>
        <v>0</v>
      </c>
      <c r="X105" s="161"/>
      <c r="Y105" s="162">
        <f t="shared" si="9"/>
        <v>0</v>
      </c>
      <c r="Z105" s="141"/>
      <c r="AA105" s="116"/>
    </row>
    <row r="106" spans="2:27" ht="12.75" customHeight="1" x14ac:dyDescent="0.2">
      <c r="B106" s="115"/>
      <c r="C106" s="141"/>
      <c r="D106" s="163"/>
      <c r="E106" s="158"/>
      <c r="F106" s="158"/>
      <c r="G106" s="164"/>
      <c r="H106" s="150"/>
      <c r="I106" s="137"/>
      <c r="J106" s="152">
        <f t="shared" si="6"/>
        <v>0</v>
      </c>
      <c r="K106" s="153">
        <f>IF(E106="",,tabellen!$B$2-F106)</f>
        <v>0</v>
      </c>
      <c r="L106" s="137"/>
      <c r="M106" s="153">
        <f t="shared" si="7"/>
        <v>0</v>
      </c>
      <c r="N106" s="150"/>
      <c r="O106" s="154">
        <f>IF(E106="",,IF(K106&gt;=25,0,(VLOOKUP(K106,tabellen!$B$7:$C$12,2))))</f>
        <v>0</v>
      </c>
      <c r="P106" s="155">
        <f>IF(E106="",,IF(K106&gt;=25,0,(VLOOKUP(K106,tabellen!$B$7:$E$12,4))))</f>
        <v>0</v>
      </c>
      <c r="Q106" s="156">
        <f t="shared" si="10"/>
        <v>0</v>
      </c>
      <c r="R106" s="139"/>
      <c r="S106" s="157">
        <f t="shared" si="8"/>
        <v>0</v>
      </c>
      <c r="T106" s="158"/>
      <c r="U106" s="159">
        <f>IF(E106="",,IF(K106&gt;=40,0,(VLOOKUP(K106,tabellen!$B$7:$D$12,3))))</f>
        <v>0</v>
      </c>
      <c r="V106" s="160">
        <f>IF(E106="",,IF(K106&gt;=40,0,(VLOOKUP(K106,tabellen!$B$7:$F$12,5))))</f>
        <v>0</v>
      </c>
      <c r="W106" s="156">
        <f t="shared" si="11"/>
        <v>0</v>
      </c>
      <c r="X106" s="161"/>
      <c r="Y106" s="162">
        <f t="shared" si="9"/>
        <v>0</v>
      </c>
      <c r="Z106" s="141"/>
      <c r="AA106" s="116"/>
    </row>
    <row r="107" spans="2:27" ht="12.75" customHeight="1" x14ac:dyDescent="0.2">
      <c r="B107" s="115"/>
      <c r="C107" s="141"/>
      <c r="D107" s="163"/>
      <c r="E107" s="158"/>
      <c r="F107" s="158"/>
      <c r="G107" s="164"/>
      <c r="H107" s="150"/>
      <c r="I107" s="137"/>
      <c r="J107" s="152">
        <f t="shared" si="6"/>
        <v>0</v>
      </c>
      <c r="K107" s="153">
        <f>IF(E107="",,tabellen!$B$2-F107)</f>
        <v>0</v>
      </c>
      <c r="L107" s="137"/>
      <c r="M107" s="153">
        <f t="shared" si="7"/>
        <v>0</v>
      </c>
      <c r="N107" s="150"/>
      <c r="O107" s="154">
        <f>IF(E107="",,IF(K107&gt;=25,0,(VLOOKUP(K107,tabellen!$B$7:$C$12,2))))</f>
        <v>0</v>
      </c>
      <c r="P107" s="155">
        <f>IF(E107="",,IF(K107&gt;=25,0,(VLOOKUP(K107,tabellen!$B$7:$E$12,4))))</f>
        <v>0</v>
      </c>
      <c r="Q107" s="156">
        <f t="shared" si="10"/>
        <v>0</v>
      </c>
      <c r="R107" s="139"/>
      <c r="S107" s="157">
        <f t="shared" si="8"/>
        <v>0</v>
      </c>
      <c r="T107" s="158"/>
      <c r="U107" s="159">
        <f>IF(E107="",,IF(K107&gt;=40,0,(VLOOKUP(K107,tabellen!$B$7:$D$12,3))))</f>
        <v>0</v>
      </c>
      <c r="V107" s="160">
        <f>IF(E107="",,IF(K107&gt;=40,0,(VLOOKUP(K107,tabellen!$B$7:$F$12,5))))</f>
        <v>0</v>
      </c>
      <c r="W107" s="156">
        <f t="shared" si="11"/>
        <v>0</v>
      </c>
      <c r="X107" s="161"/>
      <c r="Y107" s="162">
        <f t="shared" si="9"/>
        <v>0</v>
      </c>
      <c r="Z107" s="141"/>
      <c r="AA107" s="116"/>
    </row>
    <row r="108" spans="2:27" ht="12.75" customHeight="1" x14ac:dyDescent="0.2">
      <c r="B108" s="115"/>
      <c r="C108" s="141"/>
      <c r="D108" s="163"/>
      <c r="E108" s="158"/>
      <c r="F108" s="158"/>
      <c r="G108" s="164"/>
      <c r="H108" s="150"/>
      <c r="I108" s="137"/>
      <c r="J108" s="152">
        <f t="shared" si="6"/>
        <v>0</v>
      </c>
      <c r="K108" s="153">
        <f>IF(E108="",,tabellen!$B$2-F108)</f>
        <v>0</v>
      </c>
      <c r="L108" s="137"/>
      <c r="M108" s="153">
        <f t="shared" si="7"/>
        <v>0</v>
      </c>
      <c r="N108" s="150"/>
      <c r="O108" s="154">
        <f>IF(E108="",,IF(K108&gt;=25,0,(VLOOKUP(K108,tabellen!$B$7:$C$12,2))))</f>
        <v>0</v>
      </c>
      <c r="P108" s="155">
        <f>IF(E108="",,IF(K108&gt;=25,0,(VLOOKUP(K108,tabellen!$B$7:$E$12,4))))</f>
        <v>0</v>
      </c>
      <c r="Q108" s="156">
        <f t="shared" si="10"/>
        <v>0</v>
      </c>
      <c r="R108" s="139"/>
      <c r="S108" s="157">
        <f t="shared" si="8"/>
        <v>0</v>
      </c>
      <c r="T108" s="158"/>
      <c r="U108" s="159">
        <f>IF(E108="",,IF(K108&gt;=40,0,(VLOOKUP(K108,tabellen!$B$7:$D$12,3))))</f>
        <v>0</v>
      </c>
      <c r="V108" s="160">
        <f>IF(E108="",,IF(K108&gt;=40,0,(VLOOKUP(K108,tabellen!$B$7:$F$12,5))))</f>
        <v>0</v>
      </c>
      <c r="W108" s="156">
        <f t="shared" si="11"/>
        <v>0</v>
      </c>
      <c r="X108" s="161"/>
      <c r="Y108" s="162">
        <f t="shared" si="9"/>
        <v>0</v>
      </c>
      <c r="Z108" s="141"/>
      <c r="AA108" s="116"/>
    </row>
    <row r="109" spans="2:27" ht="12.75" customHeight="1" x14ac:dyDescent="0.2">
      <c r="B109" s="115"/>
      <c r="C109" s="141"/>
      <c r="D109" s="163"/>
      <c r="E109" s="158"/>
      <c r="F109" s="158"/>
      <c r="G109" s="164"/>
      <c r="H109" s="150"/>
      <c r="I109" s="137"/>
      <c r="J109" s="152">
        <f t="shared" si="6"/>
        <v>0</v>
      </c>
      <c r="K109" s="153">
        <f>IF(E109="",,tabellen!$B$2-F109)</f>
        <v>0</v>
      </c>
      <c r="L109" s="137"/>
      <c r="M109" s="153">
        <f t="shared" si="7"/>
        <v>0</v>
      </c>
      <c r="N109" s="150"/>
      <c r="O109" s="154">
        <f>IF(E109="",,IF(K109&gt;=25,0,(VLOOKUP(K109,tabellen!$B$7:$C$12,2))))</f>
        <v>0</v>
      </c>
      <c r="P109" s="155">
        <f>IF(E109="",,IF(K109&gt;=25,0,(VLOOKUP(K109,tabellen!$B$7:$E$12,4))))</f>
        <v>0</v>
      </c>
      <c r="Q109" s="156">
        <f t="shared" si="10"/>
        <v>0</v>
      </c>
      <c r="R109" s="139"/>
      <c r="S109" s="157">
        <f t="shared" si="8"/>
        <v>0</v>
      </c>
      <c r="T109" s="158"/>
      <c r="U109" s="159">
        <f>IF(E109="",,IF(K109&gt;=40,0,(VLOOKUP(K109,tabellen!$B$7:$D$12,3))))</f>
        <v>0</v>
      </c>
      <c r="V109" s="160">
        <f>IF(E109="",,IF(K109&gt;=40,0,(VLOOKUP(K109,tabellen!$B$7:$F$12,5))))</f>
        <v>0</v>
      </c>
      <c r="W109" s="156">
        <f t="shared" si="11"/>
        <v>0</v>
      </c>
      <c r="X109" s="161"/>
      <c r="Y109" s="162">
        <f t="shared" si="9"/>
        <v>0</v>
      </c>
      <c r="Z109" s="141"/>
      <c r="AA109" s="116"/>
    </row>
    <row r="110" spans="2:27" ht="12.75" customHeight="1" x14ac:dyDescent="0.2">
      <c r="B110" s="115"/>
      <c r="C110" s="141"/>
      <c r="D110" s="163"/>
      <c r="E110" s="158"/>
      <c r="F110" s="158"/>
      <c r="G110" s="164"/>
      <c r="H110" s="150"/>
      <c r="I110" s="137"/>
      <c r="J110" s="152">
        <f t="shared" si="6"/>
        <v>0</v>
      </c>
      <c r="K110" s="153">
        <f>IF(E110="",,tabellen!$B$2-F110)</f>
        <v>0</v>
      </c>
      <c r="L110" s="137"/>
      <c r="M110" s="153">
        <f t="shared" si="7"/>
        <v>0</v>
      </c>
      <c r="N110" s="150"/>
      <c r="O110" s="154">
        <f>IF(E110="",,IF(K110&gt;=25,0,(VLOOKUP(K110,tabellen!$B$7:$C$12,2))))</f>
        <v>0</v>
      </c>
      <c r="P110" s="155">
        <f>IF(E110="",,IF(K110&gt;=25,0,(VLOOKUP(K110,tabellen!$B$7:$E$12,4))))</f>
        <v>0</v>
      </c>
      <c r="Q110" s="156">
        <f t="shared" si="10"/>
        <v>0</v>
      </c>
      <c r="R110" s="139"/>
      <c r="S110" s="157">
        <f t="shared" si="8"/>
        <v>0</v>
      </c>
      <c r="T110" s="158"/>
      <c r="U110" s="159">
        <f>IF(E110="",,IF(K110&gt;=40,0,(VLOOKUP(K110,tabellen!$B$7:$D$12,3))))</f>
        <v>0</v>
      </c>
      <c r="V110" s="160">
        <f>IF(E110="",,IF(K110&gt;=40,0,(VLOOKUP(K110,tabellen!$B$7:$F$12,5))))</f>
        <v>0</v>
      </c>
      <c r="W110" s="156">
        <f t="shared" si="11"/>
        <v>0</v>
      </c>
      <c r="X110" s="161"/>
      <c r="Y110" s="162">
        <f t="shared" si="9"/>
        <v>0</v>
      </c>
      <c r="Z110" s="141"/>
      <c r="AA110" s="116"/>
    </row>
    <row r="111" spans="2:27" ht="12.75" customHeight="1" x14ac:dyDescent="0.2">
      <c r="B111" s="115"/>
      <c r="C111" s="141"/>
      <c r="D111" s="163"/>
      <c r="E111" s="158"/>
      <c r="F111" s="158"/>
      <c r="G111" s="164"/>
      <c r="H111" s="150"/>
      <c r="I111" s="137"/>
      <c r="J111" s="152">
        <f t="shared" si="6"/>
        <v>0</v>
      </c>
      <c r="K111" s="153">
        <f>IF(E111="",,tabellen!$B$2-F111)</f>
        <v>0</v>
      </c>
      <c r="L111" s="137"/>
      <c r="M111" s="153">
        <f t="shared" si="7"/>
        <v>0</v>
      </c>
      <c r="N111" s="150"/>
      <c r="O111" s="154">
        <f>IF(E111="",,IF(K111&gt;=25,0,(VLOOKUP(K111,tabellen!$B$7:$C$12,2))))</f>
        <v>0</v>
      </c>
      <c r="P111" s="155">
        <f>IF(E111="",,IF(K111&gt;=25,0,(VLOOKUP(K111,tabellen!$B$7:$E$12,4))))</f>
        <v>0</v>
      </c>
      <c r="Q111" s="156">
        <f t="shared" si="10"/>
        <v>0</v>
      </c>
      <c r="R111" s="139"/>
      <c r="S111" s="157">
        <f t="shared" si="8"/>
        <v>0</v>
      </c>
      <c r="T111" s="158"/>
      <c r="U111" s="159">
        <f>IF(E111="",,IF(K111&gt;=40,0,(VLOOKUP(K111,tabellen!$B$7:$D$12,3))))</f>
        <v>0</v>
      </c>
      <c r="V111" s="160">
        <f>IF(E111="",,IF(K111&gt;=40,0,(VLOOKUP(K111,tabellen!$B$7:$F$12,5))))</f>
        <v>0</v>
      </c>
      <c r="W111" s="156">
        <f t="shared" si="11"/>
        <v>0</v>
      </c>
      <c r="X111" s="161"/>
      <c r="Y111" s="162">
        <f t="shared" si="9"/>
        <v>0</v>
      </c>
      <c r="Z111" s="141"/>
      <c r="AA111" s="116"/>
    </row>
    <row r="112" spans="2:27" ht="12.75" customHeight="1" x14ac:dyDescent="0.2">
      <c r="B112" s="115"/>
      <c r="C112" s="141"/>
      <c r="D112" s="163"/>
      <c r="E112" s="158"/>
      <c r="F112" s="158"/>
      <c r="G112" s="164"/>
      <c r="H112" s="150"/>
      <c r="I112" s="137"/>
      <c r="J112" s="152">
        <f t="shared" si="6"/>
        <v>0</v>
      </c>
      <c r="K112" s="153">
        <f>IF(E112="",,tabellen!$B$2-F112)</f>
        <v>0</v>
      </c>
      <c r="L112" s="137"/>
      <c r="M112" s="153">
        <f t="shared" si="7"/>
        <v>0</v>
      </c>
      <c r="N112" s="150"/>
      <c r="O112" s="154">
        <f>IF(E112="",,IF(K112&gt;=25,0,(VLOOKUP(K112,tabellen!$B$7:$C$12,2))))</f>
        <v>0</v>
      </c>
      <c r="P112" s="155">
        <f>IF(E112="",,IF(K112&gt;=25,0,(VLOOKUP(K112,tabellen!$B$7:$E$12,4))))</f>
        <v>0</v>
      </c>
      <c r="Q112" s="156">
        <f t="shared" si="10"/>
        <v>0</v>
      </c>
      <c r="R112" s="139"/>
      <c r="S112" s="157">
        <f t="shared" si="8"/>
        <v>0</v>
      </c>
      <c r="T112" s="158"/>
      <c r="U112" s="159">
        <f>IF(E112="",,IF(K112&gt;=40,0,(VLOOKUP(K112,tabellen!$B$7:$D$12,3))))</f>
        <v>0</v>
      </c>
      <c r="V112" s="160">
        <f>IF(E112="",,IF(K112&gt;=40,0,(VLOOKUP(K112,tabellen!$B$7:$F$12,5))))</f>
        <v>0</v>
      </c>
      <c r="W112" s="156">
        <f t="shared" si="11"/>
        <v>0</v>
      </c>
      <c r="X112" s="161"/>
      <c r="Y112" s="162">
        <f t="shared" si="9"/>
        <v>0</v>
      </c>
      <c r="Z112" s="141"/>
      <c r="AA112" s="116"/>
    </row>
    <row r="113" spans="2:27" ht="12.75" customHeight="1" x14ac:dyDescent="0.2">
      <c r="B113" s="115"/>
      <c r="C113" s="141"/>
      <c r="D113" s="163"/>
      <c r="E113" s="158"/>
      <c r="F113" s="158"/>
      <c r="G113" s="164"/>
      <c r="H113" s="150"/>
      <c r="I113" s="137"/>
      <c r="J113" s="152">
        <f t="shared" si="6"/>
        <v>0</v>
      </c>
      <c r="K113" s="153">
        <f>IF(E113="",,tabellen!$B$2-F113)</f>
        <v>0</v>
      </c>
      <c r="L113" s="137"/>
      <c r="M113" s="153">
        <f t="shared" si="7"/>
        <v>0</v>
      </c>
      <c r="N113" s="150"/>
      <c r="O113" s="154">
        <f>IF(E113="",,IF(K113&gt;=25,0,(VLOOKUP(K113,tabellen!$B$7:$C$12,2))))</f>
        <v>0</v>
      </c>
      <c r="P113" s="155">
        <f>IF(E113="",,IF(K113&gt;=25,0,(VLOOKUP(K113,tabellen!$B$7:$E$12,4))))</f>
        <v>0</v>
      </c>
      <c r="Q113" s="156">
        <f t="shared" si="10"/>
        <v>0</v>
      </c>
      <c r="R113" s="139"/>
      <c r="S113" s="157">
        <f t="shared" si="8"/>
        <v>0</v>
      </c>
      <c r="T113" s="158"/>
      <c r="U113" s="159">
        <f>IF(E113="",,IF(K113&gt;=40,0,(VLOOKUP(K113,tabellen!$B$7:$D$12,3))))</f>
        <v>0</v>
      </c>
      <c r="V113" s="160">
        <f>IF(E113="",,IF(K113&gt;=40,0,(VLOOKUP(K113,tabellen!$B$7:$F$12,5))))</f>
        <v>0</v>
      </c>
      <c r="W113" s="156">
        <f t="shared" si="11"/>
        <v>0</v>
      </c>
      <c r="X113" s="161"/>
      <c r="Y113" s="162">
        <f t="shared" si="9"/>
        <v>0</v>
      </c>
      <c r="Z113" s="141"/>
      <c r="AA113" s="116"/>
    </row>
    <row r="114" spans="2:27" ht="12.75" customHeight="1" x14ac:dyDescent="0.2">
      <c r="B114" s="115"/>
      <c r="C114" s="141"/>
      <c r="D114" s="163"/>
      <c r="E114" s="158"/>
      <c r="F114" s="158"/>
      <c r="G114" s="164"/>
      <c r="H114" s="150"/>
      <c r="I114" s="137"/>
      <c r="J114" s="152">
        <f t="shared" si="6"/>
        <v>0</v>
      </c>
      <c r="K114" s="153">
        <f>IF(E114="",,tabellen!$B$2-F114)</f>
        <v>0</v>
      </c>
      <c r="L114" s="137"/>
      <c r="M114" s="153">
        <f t="shared" si="7"/>
        <v>0</v>
      </c>
      <c r="N114" s="150"/>
      <c r="O114" s="154">
        <f>IF(E114="",,IF(K114&gt;=25,0,(VLOOKUP(K114,tabellen!$B$7:$C$12,2))))</f>
        <v>0</v>
      </c>
      <c r="P114" s="155">
        <f>IF(E114="",,IF(K114&gt;=25,0,(VLOOKUP(K114,tabellen!$B$7:$E$12,4))))</f>
        <v>0</v>
      </c>
      <c r="Q114" s="156">
        <f t="shared" si="10"/>
        <v>0</v>
      </c>
      <c r="R114" s="139"/>
      <c r="S114" s="157">
        <f t="shared" si="8"/>
        <v>0</v>
      </c>
      <c r="T114" s="158"/>
      <c r="U114" s="159">
        <f>IF(E114="",,IF(K114&gt;=40,0,(VLOOKUP(K114,tabellen!$B$7:$D$12,3))))</f>
        <v>0</v>
      </c>
      <c r="V114" s="160">
        <f>IF(E114="",,IF(K114&gt;=40,0,(VLOOKUP(K114,tabellen!$B$7:$F$12,5))))</f>
        <v>0</v>
      </c>
      <c r="W114" s="156">
        <f t="shared" si="11"/>
        <v>0</v>
      </c>
      <c r="X114" s="161"/>
      <c r="Y114" s="162">
        <f t="shared" si="9"/>
        <v>0</v>
      </c>
      <c r="Z114" s="141"/>
      <c r="AA114" s="116"/>
    </row>
    <row r="115" spans="2:27" ht="12.75" customHeight="1" x14ac:dyDescent="0.2">
      <c r="B115" s="115"/>
      <c r="C115" s="141"/>
      <c r="D115" s="163"/>
      <c r="E115" s="158"/>
      <c r="F115" s="158"/>
      <c r="G115" s="164"/>
      <c r="H115" s="150"/>
      <c r="I115" s="137"/>
      <c r="J115" s="152">
        <f t="shared" si="6"/>
        <v>0</v>
      </c>
      <c r="K115" s="153">
        <f>IF(E115="",,tabellen!$B$2-F115)</f>
        <v>0</v>
      </c>
      <c r="L115" s="137"/>
      <c r="M115" s="153">
        <f t="shared" si="7"/>
        <v>0</v>
      </c>
      <c r="N115" s="150"/>
      <c r="O115" s="154">
        <f>IF(E115="",,IF(K115&gt;=25,0,(VLOOKUP(K115,tabellen!$B$7:$C$12,2))))</f>
        <v>0</v>
      </c>
      <c r="P115" s="155">
        <f>IF(E115="",,IF(K115&gt;=25,0,(VLOOKUP(K115,tabellen!$B$7:$E$12,4))))</f>
        <v>0</v>
      </c>
      <c r="Q115" s="156">
        <f t="shared" si="10"/>
        <v>0</v>
      </c>
      <c r="R115" s="139"/>
      <c r="S115" s="157">
        <f t="shared" si="8"/>
        <v>0</v>
      </c>
      <c r="T115" s="158"/>
      <c r="U115" s="159">
        <f>IF(E115="",,IF(K115&gt;=40,0,(VLOOKUP(K115,tabellen!$B$7:$D$12,3))))</f>
        <v>0</v>
      </c>
      <c r="V115" s="160">
        <f>IF(E115="",,IF(K115&gt;=40,0,(VLOOKUP(K115,tabellen!$B$7:$F$12,5))))</f>
        <v>0</v>
      </c>
      <c r="W115" s="156">
        <f t="shared" si="11"/>
        <v>0</v>
      </c>
      <c r="X115" s="161"/>
      <c r="Y115" s="162">
        <f t="shared" si="9"/>
        <v>0</v>
      </c>
      <c r="Z115" s="141"/>
      <c r="AA115" s="116"/>
    </row>
    <row r="116" spans="2:27" ht="12.75" customHeight="1" x14ac:dyDescent="0.2">
      <c r="B116" s="115"/>
      <c r="C116" s="141"/>
      <c r="D116" s="163"/>
      <c r="E116" s="158"/>
      <c r="F116" s="158"/>
      <c r="G116" s="164"/>
      <c r="H116" s="150"/>
      <c r="I116" s="137"/>
      <c r="J116" s="152">
        <f t="shared" si="6"/>
        <v>0</v>
      </c>
      <c r="K116" s="153">
        <f>IF(E116="",,tabellen!$B$2-F116)</f>
        <v>0</v>
      </c>
      <c r="L116" s="137"/>
      <c r="M116" s="153">
        <f t="shared" si="7"/>
        <v>0</v>
      </c>
      <c r="N116" s="150"/>
      <c r="O116" s="154">
        <f>IF(E116="",,IF(K116&gt;=25,0,(VLOOKUP(K116,tabellen!$B$7:$C$12,2))))</f>
        <v>0</v>
      </c>
      <c r="P116" s="155">
        <f>IF(E116="",,IF(K116&gt;=25,0,(VLOOKUP(K116,tabellen!$B$7:$E$12,4))))</f>
        <v>0</v>
      </c>
      <c r="Q116" s="156">
        <f t="shared" si="10"/>
        <v>0</v>
      </c>
      <c r="R116" s="139"/>
      <c r="S116" s="157">
        <f t="shared" si="8"/>
        <v>0</v>
      </c>
      <c r="T116" s="158"/>
      <c r="U116" s="159">
        <f>IF(E116="",,IF(K116&gt;=40,0,(VLOOKUP(K116,tabellen!$B$7:$D$12,3))))</f>
        <v>0</v>
      </c>
      <c r="V116" s="160">
        <f>IF(E116="",,IF(K116&gt;=40,0,(VLOOKUP(K116,tabellen!$B$7:$F$12,5))))</f>
        <v>0</v>
      </c>
      <c r="W116" s="156">
        <f t="shared" si="11"/>
        <v>0</v>
      </c>
      <c r="X116" s="161"/>
      <c r="Y116" s="162">
        <f t="shared" si="9"/>
        <v>0</v>
      </c>
      <c r="Z116" s="141"/>
      <c r="AA116" s="116"/>
    </row>
    <row r="117" spans="2:27" ht="12.75" customHeight="1" x14ac:dyDescent="0.2">
      <c r="B117" s="115"/>
      <c r="C117" s="141"/>
      <c r="D117" s="163"/>
      <c r="E117" s="158"/>
      <c r="F117" s="158"/>
      <c r="G117" s="164"/>
      <c r="H117" s="150"/>
      <c r="I117" s="137"/>
      <c r="J117" s="152">
        <f t="shared" si="6"/>
        <v>0</v>
      </c>
      <c r="K117" s="153">
        <f>IF(E117="",,tabellen!$B$2-F117)</f>
        <v>0</v>
      </c>
      <c r="L117" s="137"/>
      <c r="M117" s="153">
        <f t="shared" si="7"/>
        <v>0</v>
      </c>
      <c r="N117" s="150"/>
      <c r="O117" s="154">
        <f>IF(E117="",,IF(K117&gt;=25,0,(VLOOKUP(K117,tabellen!$B$7:$C$12,2))))</f>
        <v>0</v>
      </c>
      <c r="P117" s="155">
        <f>IF(E117="",,IF(K117&gt;=25,0,(VLOOKUP(K117,tabellen!$B$7:$E$12,4))))</f>
        <v>0</v>
      </c>
      <c r="Q117" s="156">
        <f t="shared" si="10"/>
        <v>0</v>
      </c>
      <c r="R117" s="139"/>
      <c r="S117" s="157">
        <f t="shared" si="8"/>
        <v>0</v>
      </c>
      <c r="T117" s="158"/>
      <c r="U117" s="159">
        <f>IF(E117="",,IF(K117&gt;=40,0,(VLOOKUP(K117,tabellen!$B$7:$D$12,3))))</f>
        <v>0</v>
      </c>
      <c r="V117" s="160">
        <f>IF(E117="",,IF(K117&gt;=40,0,(VLOOKUP(K117,tabellen!$B$7:$F$12,5))))</f>
        <v>0</v>
      </c>
      <c r="W117" s="156">
        <f t="shared" si="11"/>
        <v>0</v>
      </c>
      <c r="X117" s="161"/>
      <c r="Y117" s="162">
        <f t="shared" si="9"/>
        <v>0</v>
      </c>
      <c r="Z117" s="141"/>
      <c r="AA117" s="116"/>
    </row>
    <row r="118" spans="2:27" ht="12.75" customHeight="1" x14ac:dyDescent="0.2">
      <c r="B118" s="115"/>
      <c r="C118" s="141"/>
      <c r="D118" s="163"/>
      <c r="E118" s="158"/>
      <c r="F118" s="158"/>
      <c r="G118" s="164"/>
      <c r="H118" s="150"/>
      <c r="I118" s="137"/>
      <c r="J118" s="152">
        <f t="shared" si="6"/>
        <v>0</v>
      </c>
      <c r="K118" s="153">
        <f>IF(E118="",,tabellen!$B$2-F118)</f>
        <v>0</v>
      </c>
      <c r="L118" s="137"/>
      <c r="M118" s="153">
        <f t="shared" si="7"/>
        <v>0</v>
      </c>
      <c r="N118" s="150"/>
      <c r="O118" s="154">
        <f>IF(E118="",,IF(K118&gt;=25,0,(VLOOKUP(K118,tabellen!$B$7:$C$12,2))))</f>
        <v>0</v>
      </c>
      <c r="P118" s="155">
        <f>IF(E118="",,IF(K118&gt;=25,0,(VLOOKUP(K118,tabellen!$B$7:$E$12,4))))</f>
        <v>0</v>
      </c>
      <c r="Q118" s="156">
        <f t="shared" si="10"/>
        <v>0</v>
      </c>
      <c r="R118" s="139"/>
      <c r="S118" s="157">
        <f t="shared" si="8"/>
        <v>0</v>
      </c>
      <c r="T118" s="158"/>
      <c r="U118" s="159">
        <f>IF(E118="",,IF(K118&gt;=40,0,(VLOOKUP(K118,tabellen!$B$7:$D$12,3))))</f>
        <v>0</v>
      </c>
      <c r="V118" s="160">
        <f>IF(E118="",,IF(K118&gt;=40,0,(VLOOKUP(K118,tabellen!$B$7:$F$12,5))))</f>
        <v>0</v>
      </c>
      <c r="W118" s="156">
        <f t="shared" si="11"/>
        <v>0</v>
      </c>
      <c r="X118" s="161"/>
      <c r="Y118" s="162">
        <f t="shared" si="9"/>
        <v>0</v>
      </c>
      <c r="Z118" s="141"/>
      <c r="AA118" s="116"/>
    </row>
    <row r="119" spans="2:27" ht="12.75" customHeight="1" x14ac:dyDescent="0.2">
      <c r="B119" s="115"/>
      <c r="C119" s="141"/>
      <c r="D119" s="163"/>
      <c r="E119" s="158"/>
      <c r="F119" s="158"/>
      <c r="G119" s="164"/>
      <c r="H119" s="150"/>
      <c r="I119" s="137"/>
      <c r="J119" s="152">
        <f t="shared" si="6"/>
        <v>0</v>
      </c>
      <c r="K119" s="153">
        <f>IF(E119="",,tabellen!$B$2-F119)</f>
        <v>0</v>
      </c>
      <c r="L119" s="137"/>
      <c r="M119" s="153">
        <f t="shared" si="7"/>
        <v>0</v>
      </c>
      <c r="N119" s="150"/>
      <c r="O119" s="154">
        <f>IF(E119="",,IF(K119&gt;=25,0,(VLOOKUP(K119,tabellen!$B$7:$C$12,2))))</f>
        <v>0</v>
      </c>
      <c r="P119" s="155">
        <f>IF(E119="",,IF(K119&gt;=25,0,(VLOOKUP(K119,tabellen!$B$7:$E$12,4))))</f>
        <v>0</v>
      </c>
      <c r="Q119" s="156">
        <f t="shared" si="10"/>
        <v>0</v>
      </c>
      <c r="R119" s="139"/>
      <c r="S119" s="157">
        <f t="shared" si="8"/>
        <v>0</v>
      </c>
      <c r="T119" s="158"/>
      <c r="U119" s="159">
        <f>IF(E119="",,IF(K119&gt;=40,0,(VLOOKUP(K119,tabellen!$B$7:$D$12,3))))</f>
        <v>0</v>
      </c>
      <c r="V119" s="160">
        <f>IF(E119="",,IF(K119&gt;=40,0,(VLOOKUP(K119,tabellen!$B$7:$F$12,5))))</f>
        <v>0</v>
      </c>
      <c r="W119" s="156">
        <f t="shared" si="11"/>
        <v>0</v>
      </c>
      <c r="X119" s="161"/>
      <c r="Y119" s="162">
        <f t="shared" si="9"/>
        <v>0</v>
      </c>
      <c r="Z119" s="141"/>
      <c r="AA119" s="116"/>
    </row>
    <row r="120" spans="2:27" ht="12.75" customHeight="1" x14ac:dyDescent="0.2">
      <c r="B120" s="115"/>
      <c r="C120" s="141"/>
      <c r="D120" s="163"/>
      <c r="E120" s="158"/>
      <c r="F120" s="158"/>
      <c r="G120" s="164"/>
      <c r="H120" s="150"/>
      <c r="I120" s="137"/>
      <c r="J120" s="152">
        <f t="shared" si="6"/>
        <v>0</v>
      </c>
      <c r="K120" s="153">
        <f>IF(E120="",,tabellen!$B$2-F120)</f>
        <v>0</v>
      </c>
      <c r="L120" s="137"/>
      <c r="M120" s="153">
        <f t="shared" si="7"/>
        <v>0</v>
      </c>
      <c r="N120" s="150"/>
      <c r="O120" s="154">
        <f>IF(E120="",,IF(K120&gt;=25,0,(VLOOKUP(K120,tabellen!$B$7:$C$12,2))))</f>
        <v>0</v>
      </c>
      <c r="P120" s="155">
        <f>IF(E120="",,IF(K120&gt;=25,0,(VLOOKUP(K120,tabellen!$B$7:$E$12,4))))</f>
        <v>0</v>
      </c>
      <c r="Q120" s="156">
        <f t="shared" si="10"/>
        <v>0</v>
      </c>
      <c r="R120" s="139"/>
      <c r="S120" s="157">
        <f t="shared" si="8"/>
        <v>0</v>
      </c>
      <c r="T120" s="158"/>
      <c r="U120" s="159">
        <f>IF(E120="",,IF(K120&gt;=40,0,(VLOOKUP(K120,tabellen!$B$7:$D$12,3))))</f>
        <v>0</v>
      </c>
      <c r="V120" s="160">
        <f>IF(E120="",,IF(K120&gt;=40,0,(VLOOKUP(K120,tabellen!$B$7:$F$12,5))))</f>
        <v>0</v>
      </c>
      <c r="W120" s="156">
        <f t="shared" si="11"/>
        <v>0</v>
      </c>
      <c r="X120" s="161"/>
      <c r="Y120" s="162">
        <f t="shared" si="9"/>
        <v>0</v>
      </c>
      <c r="Z120" s="141"/>
      <c r="AA120" s="116"/>
    </row>
    <row r="121" spans="2:27" ht="12.75" customHeight="1" x14ac:dyDescent="0.2">
      <c r="B121" s="115"/>
      <c r="C121" s="141"/>
      <c r="D121" s="163"/>
      <c r="E121" s="158"/>
      <c r="F121" s="158"/>
      <c r="G121" s="164"/>
      <c r="H121" s="150"/>
      <c r="I121" s="137"/>
      <c r="J121" s="152">
        <f t="shared" si="6"/>
        <v>0</v>
      </c>
      <c r="K121" s="153">
        <f>IF(E121="",,tabellen!$B$2-F121)</f>
        <v>0</v>
      </c>
      <c r="L121" s="137"/>
      <c r="M121" s="153">
        <f t="shared" si="7"/>
        <v>0</v>
      </c>
      <c r="N121" s="150"/>
      <c r="O121" s="154">
        <f>IF(E121="",,IF(K121&gt;=25,0,(VLOOKUP(K121,tabellen!$B$7:$C$12,2))))</f>
        <v>0</v>
      </c>
      <c r="P121" s="155">
        <f>IF(E121="",,IF(K121&gt;=25,0,(VLOOKUP(K121,tabellen!$B$7:$E$12,4))))</f>
        <v>0</v>
      </c>
      <c r="Q121" s="156">
        <f t="shared" si="10"/>
        <v>0</v>
      </c>
      <c r="R121" s="139"/>
      <c r="S121" s="157">
        <f t="shared" si="8"/>
        <v>0</v>
      </c>
      <c r="T121" s="158"/>
      <c r="U121" s="159">
        <f>IF(E121="",,IF(K121&gt;=40,0,(VLOOKUP(K121,tabellen!$B$7:$D$12,3))))</f>
        <v>0</v>
      </c>
      <c r="V121" s="160">
        <f>IF(E121="",,IF(K121&gt;=40,0,(VLOOKUP(K121,tabellen!$B$7:$F$12,5))))</f>
        <v>0</v>
      </c>
      <c r="W121" s="156">
        <f t="shared" si="11"/>
        <v>0</v>
      </c>
      <c r="X121" s="161"/>
      <c r="Y121" s="162">
        <f t="shared" si="9"/>
        <v>0</v>
      </c>
      <c r="Z121" s="141"/>
      <c r="AA121" s="116"/>
    </row>
    <row r="122" spans="2:27" ht="12.75" customHeight="1" x14ac:dyDescent="0.2">
      <c r="B122" s="115"/>
      <c r="C122" s="141"/>
      <c r="D122" s="163"/>
      <c r="E122" s="158"/>
      <c r="F122" s="158"/>
      <c r="G122" s="164"/>
      <c r="H122" s="150"/>
      <c r="I122" s="137"/>
      <c r="J122" s="152">
        <f t="shared" si="6"/>
        <v>0</v>
      </c>
      <c r="K122" s="153">
        <f>IF(E122="",,tabellen!$B$2-F122)</f>
        <v>0</v>
      </c>
      <c r="L122" s="137"/>
      <c r="M122" s="153">
        <f t="shared" si="7"/>
        <v>0</v>
      </c>
      <c r="N122" s="150"/>
      <c r="O122" s="154">
        <f>IF(E122="",,IF(K122&gt;=25,0,(VLOOKUP(K122,tabellen!$B$7:$C$12,2))))</f>
        <v>0</v>
      </c>
      <c r="P122" s="155">
        <f>IF(E122="",,IF(K122&gt;=25,0,(VLOOKUP(K122,tabellen!$B$7:$E$12,4))))</f>
        <v>0</v>
      </c>
      <c r="Q122" s="156">
        <f t="shared" si="10"/>
        <v>0</v>
      </c>
      <c r="R122" s="139"/>
      <c r="S122" s="157">
        <f t="shared" si="8"/>
        <v>0</v>
      </c>
      <c r="T122" s="158"/>
      <c r="U122" s="159">
        <f>IF(E122="",,IF(K122&gt;=40,0,(VLOOKUP(K122,tabellen!$B$7:$D$12,3))))</f>
        <v>0</v>
      </c>
      <c r="V122" s="160">
        <f>IF(E122="",,IF(K122&gt;=40,0,(VLOOKUP(K122,tabellen!$B$7:$F$12,5))))</f>
        <v>0</v>
      </c>
      <c r="W122" s="156">
        <f t="shared" si="11"/>
        <v>0</v>
      </c>
      <c r="X122" s="161"/>
      <c r="Y122" s="162">
        <f t="shared" si="9"/>
        <v>0</v>
      </c>
      <c r="Z122" s="141"/>
      <c r="AA122" s="116"/>
    </row>
    <row r="123" spans="2:27" ht="12.75" customHeight="1" x14ac:dyDescent="0.2">
      <c r="B123" s="115"/>
      <c r="C123" s="141"/>
      <c r="D123" s="163"/>
      <c r="E123" s="158"/>
      <c r="F123" s="158"/>
      <c r="G123" s="164"/>
      <c r="H123" s="150"/>
      <c r="I123" s="137"/>
      <c r="J123" s="152">
        <f t="shared" si="6"/>
        <v>0</v>
      </c>
      <c r="K123" s="153">
        <f>IF(E123="",,tabellen!$B$2-F123)</f>
        <v>0</v>
      </c>
      <c r="L123" s="137"/>
      <c r="M123" s="153">
        <f t="shared" si="7"/>
        <v>0</v>
      </c>
      <c r="N123" s="150"/>
      <c r="O123" s="154">
        <f>IF(E123="",,IF(K123&gt;=25,0,(VLOOKUP(K123,tabellen!$B$7:$C$12,2))))</f>
        <v>0</v>
      </c>
      <c r="P123" s="155">
        <f>IF(E123="",,IF(K123&gt;=25,0,(VLOOKUP(K123,tabellen!$B$7:$E$12,4))))</f>
        <v>0</v>
      </c>
      <c r="Q123" s="156">
        <f t="shared" si="10"/>
        <v>0</v>
      </c>
      <c r="R123" s="139"/>
      <c r="S123" s="157">
        <f t="shared" si="8"/>
        <v>0</v>
      </c>
      <c r="T123" s="158"/>
      <c r="U123" s="159">
        <f>IF(E123="",,IF(K123&gt;=40,0,(VLOOKUP(K123,tabellen!$B$7:$D$12,3))))</f>
        <v>0</v>
      </c>
      <c r="V123" s="160">
        <f>IF(E123="",,IF(K123&gt;=40,0,(VLOOKUP(K123,tabellen!$B$7:$F$12,5))))</f>
        <v>0</v>
      </c>
      <c r="W123" s="156">
        <f t="shared" si="11"/>
        <v>0</v>
      </c>
      <c r="X123" s="161"/>
      <c r="Y123" s="162">
        <f t="shared" si="9"/>
        <v>0</v>
      </c>
      <c r="Z123" s="141"/>
      <c r="AA123" s="116"/>
    </row>
    <row r="124" spans="2:27" ht="12.75" customHeight="1" x14ac:dyDescent="0.2">
      <c r="B124" s="115"/>
      <c r="C124" s="141"/>
      <c r="D124" s="163"/>
      <c r="E124" s="158"/>
      <c r="F124" s="158"/>
      <c r="G124" s="164"/>
      <c r="H124" s="150"/>
      <c r="I124" s="137"/>
      <c r="J124" s="152">
        <f t="shared" si="6"/>
        <v>0</v>
      </c>
      <c r="K124" s="153">
        <f>IF(E124="",,tabellen!$B$2-F124)</f>
        <v>0</v>
      </c>
      <c r="L124" s="137"/>
      <c r="M124" s="153">
        <f t="shared" si="7"/>
        <v>0</v>
      </c>
      <c r="N124" s="150"/>
      <c r="O124" s="154">
        <f>IF(E124="",,IF(K124&gt;=25,0,(VLOOKUP(K124,tabellen!$B$7:$C$12,2))))</f>
        <v>0</v>
      </c>
      <c r="P124" s="155">
        <f>IF(E124="",,IF(K124&gt;=25,0,(VLOOKUP(K124,tabellen!$B$7:$E$12,4))))</f>
        <v>0</v>
      </c>
      <c r="Q124" s="156">
        <f t="shared" si="10"/>
        <v>0</v>
      </c>
      <c r="R124" s="139"/>
      <c r="S124" s="157">
        <f t="shared" si="8"/>
        <v>0</v>
      </c>
      <c r="T124" s="158"/>
      <c r="U124" s="159">
        <f>IF(E124="",,IF(K124&gt;=40,0,(VLOOKUP(K124,tabellen!$B$7:$D$12,3))))</f>
        <v>0</v>
      </c>
      <c r="V124" s="160">
        <f>IF(E124="",,IF(K124&gt;=40,0,(VLOOKUP(K124,tabellen!$B$7:$F$12,5))))</f>
        <v>0</v>
      </c>
      <c r="W124" s="156">
        <f t="shared" si="11"/>
        <v>0</v>
      </c>
      <c r="X124" s="161"/>
      <c r="Y124" s="162">
        <f t="shared" si="9"/>
        <v>0</v>
      </c>
      <c r="Z124" s="141"/>
      <c r="AA124" s="116"/>
    </row>
    <row r="125" spans="2:27" ht="12.75" customHeight="1" x14ac:dyDescent="0.2">
      <c r="B125" s="115"/>
      <c r="C125" s="141"/>
      <c r="D125" s="163"/>
      <c r="E125" s="158"/>
      <c r="F125" s="158"/>
      <c r="G125" s="164"/>
      <c r="H125" s="150"/>
      <c r="I125" s="137"/>
      <c r="J125" s="152">
        <f t="shared" si="6"/>
        <v>0</v>
      </c>
      <c r="K125" s="153">
        <f>IF(E125="",,tabellen!$B$2-F125)</f>
        <v>0</v>
      </c>
      <c r="L125" s="137"/>
      <c r="M125" s="153">
        <f t="shared" si="7"/>
        <v>0</v>
      </c>
      <c r="N125" s="150"/>
      <c r="O125" s="154">
        <f>IF(E125="",,IF(K125&gt;=25,0,(VLOOKUP(K125,tabellen!$B$7:$C$12,2))))</f>
        <v>0</v>
      </c>
      <c r="P125" s="155">
        <f>IF(E125="",,IF(K125&gt;=25,0,(VLOOKUP(K125,tabellen!$B$7:$E$12,4))))</f>
        <v>0</v>
      </c>
      <c r="Q125" s="156">
        <f t="shared" si="10"/>
        <v>0</v>
      </c>
      <c r="R125" s="139"/>
      <c r="S125" s="157">
        <f t="shared" si="8"/>
        <v>0</v>
      </c>
      <c r="T125" s="158"/>
      <c r="U125" s="159">
        <f>IF(E125="",,IF(K125&gt;=40,0,(VLOOKUP(K125,tabellen!$B$7:$D$12,3))))</f>
        <v>0</v>
      </c>
      <c r="V125" s="160">
        <f>IF(E125="",,IF(K125&gt;=40,0,(VLOOKUP(K125,tabellen!$B$7:$F$12,5))))</f>
        <v>0</v>
      </c>
      <c r="W125" s="156">
        <f t="shared" si="11"/>
        <v>0</v>
      </c>
      <c r="X125" s="161"/>
      <c r="Y125" s="162">
        <f t="shared" si="9"/>
        <v>0</v>
      </c>
      <c r="Z125" s="141"/>
      <c r="AA125" s="116"/>
    </row>
    <row r="126" spans="2:27" ht="12.75" customHeight="1" x14ac:dyDescent="0.2">
      <c r="B126" s="115"/>
      <c r="C126" s="141"/>
      <c r="D126" s="163"/>
      <c r="E126" s="158"/>
      <c r="F126" s="158"/>
      <c r="G126" s="164"/>
      <c r="H126" s="150"/>
      <c r="I126" s="137"/>
      <c r="J126" s="152">
        <f t="shared" si="6"/>
        <v>0</v>
      </c>
      <c r="K126" s="153">
        <f>IF(E126="",,tabellen!$B$2-F126)</f>
        <v>0</v>
      </c>
      <c r="L126" s="137"/>
      <c r="M126" s="153">
        <f t="shared" si="7"/>
        <v>0</v>
      </c>
      <c r="N126" s="150"/>
      <c r="O126" s="154">
        <f>IF(E126="",,IF(K126&gt;=25,0,(VLOOKUP(K126,tabellen!$B$7:$C$12,2))))</f>
        <v>0</v>
      </c>
      <c r="P126" s="155">
        <f>IF(E126="",,IF(K126&gt;=25,0,(VLOOKUP(K126,tabellen!$B$7:$E$12,4))))</f>
        <v>0</v>
      </c>
      <c r="Q126" s="156">
        <f t="shared" si="10"/>
        <v>0</v>
      </c>
      <c r="R126" s="139"/>
      <c r="S126" s="157">
        <f t="shared" si="8"/>
        <v>0</v>
      </c>
      <c r="T126" s="158"/>
      <c r="U126" s="159">
        <f>IF(E126="",,IF(K126&gt;=40,0,(VLOOKUP(K126,tabellen!$B$7:$D$12,3))))</f>
        <v>0</v>
      </c>
      <c r="V126" s="160">
        <f>IF(E126="",,IF(K126&gt;=40,0,(VLOOKUP(K126,tabellen!$B$7:$F$12,5))))</f>
        <v>0</v>
      </c>
      <c r="W126" s="156">
        <f t="shared" si="11"/>
        <v>0</v>
      </c>
      <c r="X126" s="161"/>
      <c r="Y126" s="162">
        <f t="shared" si="9"/>
        <v>0</v>
      </c>
      <c r="Z126" s="141"/>
      <c r="AA126" s="116"/>
    </row>
    <row r="127" spans="2:27" ht="12.75" customHeight="1" x14ac:dyDescent="0.2">
      <c r="B127" s="115"/>
      <c r="C127" s="141"/>
      <c r="D127" s="163"/>
      <c r="E127" s="158"/>
      <c r="F127" s="158"/>
      <c r="G127" s="164"/>
      <c r="H127" s="150"/>
      <c r="I127" s="137"/>
      <c r="J127" s="152">
        <f t="shared" si="6"/>
        <v>0</v>
      </c>
      <c r="K127" s="153">
        <f>IF(E127="",,tabellen!$B$2-F127)</f>
        <v>0</v>
      </c>
      <c r="L127" s="137"/>
      <c r="M127" s="153">
        <f t="shared" si="7"/>
        <v>0</v>
      </c>
      <c r="N127" s="150"/>
      <c r="O127" s="154">
        <f>IF(E127="",,IF(K127&gt;=25,0,(VLOOKUP(K127,tabellen!$B$7:$C$12,2))))</f>
        <v>0</v>
      </c>
      <c r="P127" s="155">
        <f>IF(E127="",,IF(K127&gt;=25,0,(VLOOKUP(K127,tabellen!$B$7:$E$12,4))))</f>
        <v>0</v>
      </c>
      <c r="Q127" s="156">
        <f t="shared" si="10"/>
        <v>0</v>
      </c>
      <c r="R127" s="139"/>
      <c r="S127" s="157">
        <f t="shared" si="8"/>
        <v>0</v>
      </c>
      <c r="T127" s="158"/>
      <c r="U127" s="159">
        <f>IF(E127="",,IF(K127&gt;=40,0,(VLOOKUP(K127,tabellen!$B$7:$D$12,3))))</f>
        <v>0</v>
      </c>
      <c r="V127" s="160">
        <f>IF(E127="",,IF(K127&gt;=40,0,(VLOOKUP(K127,tabellen!$B$7:$F$12,5))))</f>
        <v>0</v>
      </c>
      <c r="W127" s="156">
        <f t="shared" si="11"/>
        <v>0</v>
      </c>
      <c r="X127" s="161"/>
      <c r="Y127" s="162">
        <f t="shared" si="9"/>
        <v>0</v>
      </c>
      <c r="Z127" s="141"/>
      <c r="AA127" s="116"/>
    </row>
    <row r="128" spans="2:27" ht="12.75" customHeight="1" x14ac:dyDescent="0.2">
      <c r="B128" s="115"/>
      <c r="C128" s="141"/>
      <c r="D128" s="163"/>
      <c r="E128" s="158"/>
      <c r="F128" s="158"/>
      <c r="G128" s="164"/>
      <c r="H128" s="150"/>
      <c r="I128" s="137"/>
      <c r="J128" s="152">
        <f t="shared" si="6"/>
        <v>0</v>
      </c>
      <c r="K128" s="153">
        <f>IF(E128="",,tabellen!$B$2-F128)</f>
        <v>0</v>
      </c>
      <c r="L128" s="137"/>
      <c r="M128" s="153">
        <f t="shared" si="7"/>
        <v>0</v>
      </c>
      <c r="N128" s="150"/>
      <c r="O128" s="154">
        <f>IF(E128="",,IF(K128&gt;=25,0,(VLOOKUP(K128,tabellen!$B$7:$C$12,2))))</f>
        <v>0</v>
      </c>
      <c r="P128" s="155">
        <f>IF(E128="",,IF(K128&gt;=25,0,(VLOOKUP(K128,tabellen!$B$7:$E$12,4))))</f>
        <v>0</v>
      </c>
      <c r="Q128" s="156">
        <f t="shared" si="10"/>
        <v>0</v>
      </c>
      <c r="R128" s="139"/>
      <c r="S128" s="157">
        <f t="shared" si="8"/>
        <v>0</v>
      </c>
      <c r="T128" s="158"/>
      <c r="U128" s="159">
        <f>IF(E128="",,IF(K128&gt;=40,0,(VLOOKUP(K128,tabellen!$B$7:$D$12,3))))</f>
        <v>0</v>
      </c>
      <c r="V128" s="160">
        <f>IF(E128="",,IF(K128&gt;=40,0,(VLOOKUP(K128,tabellen!$B$7:$F$12,5))))</f>
        <v>0</v>
      </c>
      <c r="W128" s="156">
        <f t="shared" si="11"/>
        <v>0</v>
      </c>
      <c r="X128" s="161"/>
      <c r="Y128" s="162">
        <f t="shared" si="9"/>
        <v>0</v>
      </c>
      <c r="Z128" s="141"/>
      <c r="AA128" s="116"/>
    </row>
    <row r="129" spans="2:27" ht="12.75" customHeight="1" x14ac:dyDescent="0.2">
      <c r="B129" s="115"/>
      <c r="C129" s="141"/>
      <c r="D129" s="163"/>
      <c r="E129" s="158"/>
      <c r="F129" s="158"/>
      <c r="G129" s="164"/>
      <c r="H129" s="150"/>
      <c r="I129" s="137"/>
      <c r="J129" s="152">
        <f t="shared" si="6"/>
        <v>0</v>
      </c>
      <c r="K129" s="153">
        <f>IF(E129="",,tabellen!$B$2-F129)</f>
        <v>0</v>
      </c>
      <c r="L129" s="137"/>
      <c r="M129" s="153">
        <f t="shared" si="7"/>
        <v>0</v>
      </c>
      <c r="N129" s="150"/>
      <c r="O129" s="154">
        <f>IF(E129="",,IF(K129&gt;=25,0,(VLOOKUP(K129,tabellen!$B$7:$C$12,2))))</f>
        <v>0</v>
      </c>
      <c r="P129" s="155">
        <f>IF(E129="",,IF(K129&gt;=25,0,(VLOOKUP(K129,tabellen!$B$7:$E$12,4))))</f>
        <v>0</v>
      </c>
      <c r="Q129" s="156">
        <f t="shared" si="10"/>
        <v>0</v>
      </c>
      <c r="R129" s="139"/>
      <c r="S129" s="157">
        <f t="shared" si="8"/>
        <v>0</v>
      </c>
      <c r="T129" s="158"/>
      <c r="U129" s="159">
        <f>IF(E129="",,IF(K129&gt;=40,0,(VLOOKUP(K129,tabellen!$B$7:$D$12,3))))</f>
        <v>0</v>
      </c>
      <c r="V129" s="160">
        <f>IF(E129="",,IF(K129&gt;=40,0,(VLOOKUP(K129,tabellen!$B$7:$F$12,5))))</f>
        <v>0</v>
      </c>
      <c r="W129" s="156">
        <f t="shared" si="11"/>
        <v>0</v>
      </c>
      <c r="X129" s="161"/>
      <c r="Y129" s="162">
        <f t="shared" si="9"/>
        <v>0</v>
      </c>
      <c r="Z129" s="141"/>
      <c r="AA129" s="116"/>
    </row>
    <row r="130" spans="2:27" ht="12.75" customHeight="1" x14ac:dyDescent="0.2">
      <c r="B130" s="115"/>
      <c r="C130" s="141"/>
      <c r="D130" s="163"/>
      <c r="E130" s="158"/>
      <c r="F130" s="158"/>
      <c r="G130" s="164"/>
      <c r="H130" s="150"/>
      <c r="I130" s="137"/>
      <c r="J130" s="152">
        <f t="shared" si="6"/>
        <v>0</v>
      </c>
      <c r="K130" s="153">
        <f>IF(E130="",,tabellen!$B$2-F130)</f>
        <v>0</v>
      </c>
      <c r="L130" s="137"/>
      <c r="M130" s="153">
        <f t="shared" si="7"/>
        <v>0</v>
      </c>
      <c r="N130" s="150"/>
      <c r="O130" s="154">
        <f>IF(E130="",,IF(K130&gt;=25,0,(VLOOKUP(K130,tabellen!$B$7:$C$12,2))))</f>
        <v>0</v>
      </c>
      <c r="P130" s="155">
        <f>IF(E130="",,IF(K130&gt;=25,0,(VLOOKUP(K130,tabellen!$B$7:$E$12,4))))</f>
        <v>0</v>
      </c>
      <c r="Q130" s="156">
        <f t="shared" si="10"/>
        <v>0</v>
      </c>
      <c r="R130" s="139"/>
      <c r="S130" s="157">
        <f t="shared" si="8"/>
        <v>0</v>
      </c>
      <c r="T130" s="158"/>
      <c r="U130" s="159">
        <f>IF(E130="",,IF(K130&gt;=40,0,(VLOOKUP(K130,tabellen!$B$7:$D$12,3))))</f>
        <v>0</v>
      </c>
      <c r="V130" s="160">
        <f>IF(E130="",,IF(K130&gt;=40,0,(VLOOKUP(K130,tabellen!$B$7:$F$12,5))))</f>
        <v>0</v>
      </c>
      <c r="W130" s="156">
        <f t="shared" si="11"/>
        <v>0</v>
      </c>
      <c r="X130" s="161"/>
      <c r="Y130" s="162">
        <f t="shared" si="9"/>
        <v>0</v>
      </c>
      <c r="Z130" s="141"/>
      <c r="AA130" s="116"/>
    </row>
    <row r="131" spans="2:27" ht="12.75" customHeight="1" x14ac:dyDescent="0.2">
      <c r="B131" s="115"/>
      <c r="C131" s="141"/>
      <c r="D131" s="163"/>
      <c r="E131" s="158"/>
      <c r="F131" s="158"/>
      <c r="G131" s="164"/>
      <c r="H131" s="150"/>
      <c r="I131" s="137"/>
      <c r="J131" s="152">
        <f t="shared" si="6"/>
        <v>0</v>
      </c>
      <c r="K131" s="153">
        <f>IF(E131="",,tabellen!$B$2-F131)</f>
        <v>0</v>
      </c>
      <c r="L131" s="137"/>
      <c r="M131" s="153">
        <f t="shared" si="7"/>
        <v>0</v>
      </c>
      <c r="N131" s="150"/>
      <c r="O131" s="154">
        <f>IF(E131="",,IF(K131&gt;=25,0,(VLOOKUP(K131,tabellen!$B$7:$C$12,2))))</f>
        <v>0</v>
      </c>
      <c r="P131" s="155">
        <f>IF(E131="",,IF(K131&gt;=25,0,(VLOOKUP(K131,tabellen!$B$7:$E$12,4))))</f>
        <v>0</v>
      </c>
      <c r="Q131" s="156">
        <f t="shared" si="10"/>
        <v>0</v>
      </c>
      <c r="R131" s="139"/>
      <c r="S131" s="157">
        <f t="shared" si="8"/>
        <v>0</v>
      </c>
      <c r="T131" s="158"/>
      <c r="U131" s="159">
        <f>IF(E131="",,IF(K131&gt;=40,0,(VLOOKUP(K131,tabellen!$B$7:$D$12,3))))</f>
        <v>0</v>
      </c>
      <c r="V131" s="160">
        <f>IF(E131="",,IF(K131&gt;=40,0,(VLOOKUP(K131,tabellen!$B$7:$F$12,5))))</f>
        <v>0</v>
      </c>
      <c r="W131" s="156">
        <f t="shared" si="11"/>
        <v>0</v>
      </c>
      <c r="X131" s="161"/>
      <c r="Y131" s="162">
        <f t="shared" si="9"/>
        <v>0</v>
      </c>
      <c r="Z131" s="141"/>
      <c r="AA131" s="116"/>
    </row>
    <row r="132" spans="2:27" ht="12.75" customHeight="1" x14ac:dyDescent="0.2">
      <c r="B132" s="115"/>
      <c r="C132" s="141"/>
      <c r="D132" s="163"/>
      <c r="E132" s="158"/>
      <c r="F132" s="158"/>
      <c r="G132" s="164"/>
      <c r="H132" s="150"/>
      <c r="I132" s="137"/>
      <c r="J132" s="152">
        <f t="shared" si="6"/>
        <v>0</v>
      </c>
      <c r="K132" s="153">
        <f>IF(E132="",,tabellen!$B$2-F132)</f>
        <v>0</v>
      </c>
      <c r="L132" s="137"/>
      <c r="M132" s="153">
        <f t="shared" si="7"/>
        <v>0</v>
      </c>
      <c r="N132" s="150"/>
      <c r="O132" s="154">
        <f>IF(E132="",,IF(K132&gt;=25,0,(VLOOKUP(K132,tabellen!$B$7:$C$12,2))))</f>
        <v>0</v>
      </c>
      <c r="P132" s="155">
        <f>IF(E132="",,IF(K132&gt;=25,0,(VLOOKUP(K132,tabellen!$B$7:$E$12,4))))</f>
        <v>0</v>
      </c>
      <c r="Q132" s="156">
        <f t="shared" si="10"/>
        <v>0</v>
      </c>
      <c r="R132" s="139"/>
      <c r="S132" s="157">
        <f t="shared" si="8"/>
        <v>0</v>
      </c>
      <c r="T132" s="158"/>
      <c r="U132" s="159">
        <f>IF(E132="",,IF(K132&gt;=40,0,(VLOOKUP(K132,tabellen!$B$7:$D$12,3))))</f>
        <v>0</v>
      </c>
      <c r="V132" s="160">
        <f>IF(E132="",,IF(K132&gt;=40,0,(VLOOKUP(K132,tabellen!$B$7:$F$12,5))))</f>
        <v>0</v>
      </c>
      <c r="W132" s="156">
        <f t="shared" si="11"/>
        <v>0</v>
      </c>
      <c r="X132" s="161"/>
      <c r="Y132" s="162">
        <f t="shared" si="9"/>
        <v>0</v>
      </c>
      <c r="Z132" s="141"/>
      <c r="AA132" s="116"/>
    </row>
    <row r="133" spans="2:27" ht="12.75" customHeight="1" x14ac:dyDescent="0.2">
      <c r="B133" s="115"/>
      <c r="C133" s="141"/>
      <c r="D133" s="163"/>
      <c r="E133" s="158"/>
      <c r="F133" s="158"/>
      <c r="G133" s="164"/>
      <c r="H133" s="150"/>
      <c r="I133" s="137"/>
      <c r="J133" s="152">
        <f t="shared" si="6"/>
        <v>0</v>
      </c>
      <c r="K133" s="153">
        <f>IF(E133="",,tabellen!$B$2-F133)</f>
        <v>0</v>
      </c>
      <c r="L133" s="137"/>
      <c r="M133" s="153">
        <f t="shared" si="7"/>
        <v>0</v>
      </c>
      <c r="N133" s="150"/>
      <c r="O133" s="154">
        <f>IF(E133="",,IF(K133&gt;=25,0,(VLOOKUP(K133,tabellen!$B$7:$C$12,2))))</f>
        <v>0</v>
      </c>
      <c r="P133" s="155">
        <f>IF(E133="",,IF(K133&gt;=25,0,(VLOOKUP(K133,tabellen!$B$7:$E$12,4))))</f>
        <v>0</v>
      </c>
      <c r="Q133" s="156">
        <f t="shared" si="10"/>
        <v>0</v>
      </c>
      <c r="R133" s="139"/>
      <c r="S133" s="157">
        <f t="shared" si="8"/>
        <v>0</v>
      </c>
      <c r="T133" s="158"/>
      <c r="U133" s="159">
        <f>IF(E133="",,IF(K133&gt;=40,0,(VLOOKUP(K133,tabellen!$B$7:$D$12,3))))</f>
        <v>0</v>
      </c>
      <c r="V133" s="160">
        <f>IF(E133="",,IF(K133&gt;=40,0,(VLOOKUP(K133,tabellen!$B$7:$F$12,5))))</f>
        <v>0</v>
      </c>
      <c r="W133" s="156">
        <f t="shared" si="11"/>
        <v>0</v>
      </c>
      <c r="X133" s="161"/>
      <c r="Y133" s="162">
        <f t="shared" si="9"/>
        <v>0</v>
      </c>
      <c r="Z133" s="141"/>
      <c r="AA133" s="116"/>
    </row>
    <row r="134" spans="2:27" ht="12.75" customHeight="1" x14ac:dyDescent="0.2">
      <c r="B134" s="115"/>
      <c r="C134" s="141"/>
      <c r="D134" s="163"/>
      <c r="E134" s="158"/>
      <c r="F134" s="158"/>
      <c r="G134" s="164"/>
      <c r="H134" s="150"/>
      <c r="I134" s="137"/>
      <c r="J134" s="152">
        <f t="shared" si="6"/>
        <v>0</v>
      </c>
      <c r="K134" s="153">
        <f>IF(E134="",,tabellen!$B$2-F134)</f>
        <v>0</v>
      </c>
      <c r="L134" s="137"/>
      <c r="M134" s="153">
        <f t="shared" si="7"/>
        <v>0</v>
      </c>
      <c r="N134" s="150"/>
      <c r="O134" s="154">
        <f>IF(E134="",,IF(K134&gt;=25,0,(VLOOKUP(K134,tabellen!$B$7:$C$12,2))))</f>
        <v>0</v>
      </c>
      <c r="P134" s="155">
        <f>IF(E134="",,IF(K134&gt;=25,0,(VLOOKUP(K134,tabellen!$B$7:$E$12,4))))</f>
        <v>0</v>
      </c>
      <c r="Q134" s="156">
        <f t="shared" si="10"/>
        <v>0</v>
      </c>
      <c r="R134" s="139"/>
      <c r="S134" s="157">
        <f t="shared" si="8"/>
        <v>0</v>
      </c>
      <c r="T134" s="158"/>
      <c r="U134" s="159">
        <f>IF(E134="",,IF(K134&gt;=40,0,(VLOOKUP(K134,tabellen!$B$7:$D$12,3))))</f>
        <v>0</v>
      </c>
      <c r="V134" s="160">
        <f>IF(E134="",,IF(K134&gt;=40,0,(VLOOKUP(K134,tabellen!$B$7:$F$12,5))))</f>
        <v>0</v>
      </c>
      <c r="W134" s="156">
        <f t="shared" si="11"/>
        <v>0</v>
      </c>
      <c r="X134" s="161"/>
      <c r="Y134" s="162">
        <f t="shared" si="9"/>
        <v>0</v>
      </c>
      <c r="Z134" s="141"/>
      <c r="AA134" s="116"/>
    </row>
    <row r="135" spans="2:27" ht="12.75" customHeight="1" x14ac:dyDescent="0.2">
      <c r="B135" s="115"/>
      <c r="C135" s="141"/>
      <c r="D135" s="163"/>
      <c r="E135" s="158"/>
      <c r="F135" s="158"/>
      <c r="G135" s="164"/>
      <c r="H135" s="150"/>
      <c r="I135" s="137"/>
      <c r="J135" s="152">
        <f t="shared" si="6"/>
        <v>0</v>
      </c>
      <c r="K135" s="153">
        <f>IF(E135="",,tabellen!$B$2-F135)</f>
        <v>0</v>
      </c>
      <c r="L135" s="137"/>
      <c r="M135" s="153">
        <f t="shared" si="7"/>
        <v>0</v>
      </c>
      <c r="N135" s="150"/>
      <c r="O135" s="154">
        <f>IF(E135="",,IF(K135&gt;=25,0,(VLOOKUP(K135,tabellen!$B$7:$C$12,2))))</f>
        <v>0</v>
      </c>
      <c r="P135" s="155">
        <f>IF(E135="",,IF(K135&gt;=25,0,(VLOOKUP(K135,tabellen!$B$7:$E$12,4))))</f>
        <v>0</v>
      </c>
      <c r="Q135" s="156">
        <f t="shared" si="10"/>
        <v>0</v>
      </c>
      <c r="R135" s="139"/>
      <c r="S135" s="157">
        <f t="shared" si="8"/>
        <v>0</v>
      </c>
      <c r="T135" s="158"/>
      <c r="U135" s="159">
        <f>IF(E135="",,IF(K135&gt;=40,0,(VLOOKUP(K135,tabellen!$B$7:$D$12,3))))</f>
        <v>0</v>
      </c>
      <c r="V135" s="160">
        <f>IF(E135="",,IF(K135&gt;=40,0,(VLOOKUP(K135,tabellen!$B$7:$F$12,5))))</f>
        <v>0</v>
      </c>
      <c r="W135" s="156">
        <f t="shared" si="11"/>
        <v>0</v>
      </c>
      <c r="X135" s="161"/>
      <c r="Y135" s="162">
        <f t="shared" si="9"/>
        <v>0</v>
      </c>
      <c r="Z135" s="141"/>
      <c r="AA135" s="116"/>
    </row>
    <row r="136" spans="2:27" ht="12.75" customHeight="1" x14ac:dyDescent="0.2">
      <c r="B136" s="115"/>
      <c r="C136" s="141"/>
      <c r="D136" s="163"/>
      <c r="E136" s="158"/>
      <c r="F136" s="158"/>
      <c r="G136" s="164"/>
      <c r="H136" s="150"/>
      <c r="I136" s="137"/>
      <c r="J136" s="152">
        <f t="shared" si="6"/>
        <v>0</v>
      </c>
      <c r="K136" s="153">
        <f>IF(E136="",,tabellen!$B$2-F136)</f>
        <v>0</v>
      </c>
      <c r="L136" s="137"/>
      <c r="M136" s="153">
        <f t="shared" si="7"/>
        <v>0</v>
      </c>
      <c r="N136" s="150"/>
      <c r="O136" s="154">
        <f>IF(E136="",,IF(K136&gt;=25,0,(VLOOKUP(K136,tabellen!$B$7:$C$12,2))))</f>
        <v>0</v>
      </c>
      <c r="P136" s="155">
        <f>IF(E136="",,IF(K136&gt;=25,0,(VLOOKUP(K136,tabellen!$B$7:$E$12,4))))</f>
        <v>0</v>
      </c>
      <c r="Q136" s="156">
        <f t="shared" si="10"/>
        <v>0</v>
      </c>
      <c r="R136" s="139"/>
      <c r="S136" s="157">
        <f t="shared" si="8"/>
        <v>0</v>
      </c>
      <c r="T136" s="158"/>
      <c r="U136" s="159">
        <f>IF(E136="",,IF(K136&gt;=40,0,(VLOOKUP(K136,tabellen!$B$7:$D$12,3))))</f>
        <v>0</v>
      </c>
      <c r="V136" s="160">
        <f>IF(E136="",,IF(K136&gt;=40,0,(VLOOKUP(K136,tabellen!$B$7:$F$12,5))))</f>
        <v>0</v>
      </c>
      <c r="W136" s="156">
        <f t="shared" si="11"/>
        <v>0</v>
      </c>
      <c r="X136" s="161"/>
      <c r="Y136" s="162">
        <f t="shared" si="9"/>
        <v>0</v>
      </c>
      <c r="Z136" s="141"/>
      <c r="AA136" s="116"/>
    </row>
    <row r="137" spans="2:27" ht="12.75" customHeight="1" x14ac:dyDescent="0.2">
      <c r="B137" s="115"/>
      <c r="C137" s="141"/>
      <c r="D137" s="163"/>
      <c r="E137" s="158"/>
      <c r="F137" s="158"/>
      <c r="G137" s="164"/>
      <c r="H137" s="150"/>
      <c r="I137" s="137"/>
      <c r="J137" s="152">
        <f t="shared" si="6"/>
        <v>0</v>
      </c>
      <c r="K137" s="153">
        <f>IF(E137="",,tabellen!$B$2-F137)</f>
        <v>0</v>
      </c>
      <c r="L137" s="137"/>
      <c r="M137" s="153">
        <f t="shared" si="7"/>
        <v>0</v>
      </c>
      <c r="N137" s="150"/>
      <c r="O137" s="154">
        <f>IF(E137="",,IF(K137&gt;=25,0,(VLOOKUP(K137,tabellen!$B$7:$C$12,2))))</f>
        <v>0</v>
      </c>
      <c r="P137" s="155">
        <f>IF(E137="",,IF(K137&gt;=25,0,(VLOOKUP(K137,tabellen!$B$7:$E$12,4))))</f>
        <v>0</v>
      </c>
      <c r="Q137" s="156">
        <f t="shared" si="10"/>
        <v>0</v>
      </c>
      <c r="R137" s="139"/>
      <c r="S137" s="157">
        <f t="shared" si="8"/>
        <v>0</v>
      </c>
      <c r="T137" s="158"/>
      <c r="U137" s="159">
        <f>IF(E137="",,IF(K137&gt;=40,0,(VLOOKUP(K137,tabellen!$B$7:$D$12,3))))</f>
        <v>0</v>
      </c>
      <c r="V137" s="160">
        <f>IF(E137="",,IF(K137&gt;=40,0,(VLOOKUP(K137,tabellen!$B$7:$F$12,5))))</f>
        <v>0</v>
      </c>
      <c r="W137" s="156">
        <f t="shared" si="11"/>
        <v>0</v>
      </c>
      <c r="X137" s="161"/>
      <c r="Y137" s="162">
        <f t="shared" si="9"/>
        <v>0</v>
      </c>
      <c r="Z137" s="141"/>
      <c r="AA137" s="116"/>
    </row>
    <row r="138" spans="2:27" ht="12.75" customHeight="1" x14ac:dyDescent="0.2">
      <c r="B138" s="115"/>
      <c r="C138" s="141"/>
      <c r="D138" s="163"/>
      <c r="E138" s="158"/>
      <c r="F138" s="158"/>
      <c r="G138" s="164"/>
      <c r="H138" s="150"/>
      <c r="I138" s="137"/>
      <c r="J138" s="152">
        <f t="shared" si="6"/>
        <v>0</v>
      </c>
      <c r="K138" s="153">
        <f>IF(E138="",,tabellen!$B$2-F138)</f>
        <v>0</v>
      </c>
      <c r="L138" s="137"/>
      <c r="M138" s="153">
        <f t="shared" si="7"/>
        <v>0</v>
      </c>
      <c r="N138" s="150"/>
      <c r="O138" s="154">
        <f>IF(E138="",,IF(K138&gt;=25,0,(VLOOKUP(K138,tabellen!$B$7:$C$12,2))))</f>
        <v>0</v>
      </c>
      <c r="P138" s="155">
        <f>IF(E138="",,IF(K138&gt;=25,0,(VLOOKUP(K138,tabellen!$B$7:$E$12,4))))</f>
        <v>0</v>
      </c>
      <c r="Q138" s="156">
        <f t="shared" si="10"/>
        <v>0</v>
      </c>
      <c r="R138" s="139"/>
      <c r="S138" s="157">
        <f t="shared" si="8"/>
        <v>0</v>
      </c>
      <c r="T138" s="158"/>
      <c r="U138" s="159">
        <f>IF(E138="",,IF(K138&gt;=40,0,(VLOOKUP(K138,tabellen!$B$7:$D$12,3))))</f>
        <v>0</v>
      </c>
      <c r="V138" s="160">
        <f>IF(E138="",,IF(K138&gt;=40,0,(VLOOKUP(K138,tabellen!$B$7:$F$12,5))))</f>
        <v>0</v>
      </c>
      <c r="W138" s="156">
        <f t="shared" si="11"/>
        <v>0</v>
      </c>
      <c r="X138" s="161"/>
      <c r="Y138" s="162">
        <f t="shared" si="9"/>
        <v>0</v>
      </c>
      <c r="Z138" s="141"/>
      <c r="AA138" s="116"/>
    </row>
    <row r="139" spans="2:27" ht="12.75" customHeight="1" x14ac:dyDescent="0.2">
      <c r="B139" s="115"/>
      <c r="C139" s="141"/>
      <c r="D139" s="163"/>
      <c r="E139" s="158"/>
      <c r="F139" s="158"/>
      <c r="G139" s="164"/>
      <c r="H139" s="150"/>
      <c r="I139" s="137"/>
      <c r="J139" s="152">
        <f t="shared" si="6"/>
        <v>0</v>
      </c>
      <c r="K139" s="153">
        <f>IF(E139="",,tabellen!$B$2-F139)</f>
        <v>0</v>
      </c>
      <c r="L139" s="137"/>
      <c r="M139" s="153">
        <f t="shared" si="7"/>
        <v>0</v>
      </c>
      <c r="N139" s="150"/>
      <c r="O139" s="154">
        <f>IF(E139="",,IF(K139&gt;=25,0,(VLOOKUP(K139,tabellen!$B$7:$C$12,2))))</f>
        <v>0</v>
      </c>
      <c r="P139" s="155">
        <f>IF(E139="",,IF(K139&gt;=25,0,(VLOOKUP(K139,tabellen!$B$7:$E$12,4))))</f>
        <v>0</v>
      </c>
      <c r="Q139" s="156">
        <f t="shared" si="10"/>
        <v>0</v>
      </c>
      <c r="R139" s="139"/>
      <c r="S139" s="157">
        <f t="shared" si="8"/>
        <v>0</v>
      </c>
      <c r="T139" s="158"/>
      <c r="U139" s="159">
        <f>IF(E139="",,IF(K139&gt;=40,0,(VLOOKUP(K139,tabellen!$B$7:$D$12,3))))</f>
        <v>0</v>
      </c>
      <c r="V139" s="160">
        <f>IF(E139="",,IF(K139&gt;=40,0,(VLOOKUP(K139,tabellen!$B$7:$F$12,5))))</f>
        <v>0</v>
      </c>
      <c r="W139" s="156">
        <f t="shared" si="11"/>
        <v>0</v>
      </c>
      <c r="X139" s="161"/>
      <c r="Y139" s="162">
        <f t="shared" si="9"/>
        <v>0</v>
      </c>
      <c r="Z139" s="141"/>
      <c r="AA139" s="116"/>
    </row>
    <row r="140" spans="2:27" ht="12.75" customHeight="1" x14ac:dyDescent="0.2">
      <c r="B140" s="115"/>
      <c r="C140" s="141"/>
      <c r="D140" s="163"/>
      <c r="E140" s="158"/>
      <c r="F140" s="158"/>
      <c r="G140" s="164"/>
      <c r="H140" s="150"/>
      <c r="I140" s="137"/>
      <c r="J140" s="152">
        <f t="shared" si="6"/>
        <v>0</v>
      </c>
      <c r="K140" s="153">
        <f>IF(E140="",,tabellen!$B$2-F140)</f>
        <v>0</v>
      </c>
      <c r="L140" s="137"/>
      <c r="M140" s="153">
        <f t="shared" si="7"/>
        <v>0</v>
      </c>
      <c r="N140" s="150"/>
      <c r="O140" s="154">
        <f>IF(E140="",,IF(K140&gt;=25,0,(VLOOKUP(K140,tabellen!$B$7:$C$12,2))))</f>
        <v>0</v>
      </c>
      <c r="P140" s="155">
        <f>IF(E140="",,IF(K140&gt;=25,0,(VLOOKUP(K140,tabellen!$B$7:$E$12,4))))</f>
        <v>0</v>
      </c>
      <c r="Q140" s="156">
        <f t="shared" si="10"/>
        <v>0</v>
      </c>
      <c r="R140" s="139"/>
      <c r="S140" s="157">
        <f t="shared" si="8"/>
        <v>0</v>
      </c>
      <c r="T140" s="158"/>
      <c r="U140" s="159">
        <f>IF(E140="",,IF(K140&gt;=40,0,(VLOOKUP(K140,tabellen!$B$7:$D$12,3))))</f>
        <v>0</v>
      </c>
      <c r="V140" s="160">
        <f>IF(E140="",,IF(K140&gt;=40,0,(VLOOKUP(K140,tabellen!$B$7:$F$12,5))))</f>
        <v>0</v>
      </c>
      <c r="W140" s="156">
        <f t="shared" si="11"/>
        <v>0</v>
      </c>
      <c r="X140" s="161"/>
      <c r="Y140" s="162">
        <f t="shared" si="9"/>
        <v>0</v>
      </c>
      <c r="Z140" s="141"/>
      <c r="AA140" s="116"/>
    </row>
    <row r="141" spans="2:27" ht="12.75" customHeight="1" x14ac:dyDescent="0.2">
      <c r="B141" s="115"/>
      <c r="C141" s="141"/>
      <c r="D141" s="163"/>
      <c r="E141" s="158"/>
      <c r="F141" s="158"/>
      <c r="G141" s="164"/>
      <c r="H141" s="150"/>
      <c r="I141" s="137"/>
      <c r="J141" s="152">
        <f t="shared" si="6"/>
        <v>0</v>
      </c>
      <c r="K141" s="153">
        <f>IF(E141="",,tabellen!$B$2-F141)</f>
        <v>0</v>
      </c>
      <c r="L141" s="137"/>
      <c r="M141" s="153">
        <f t="shared" si="7"/>
        <v>0</v>
      </c>
      <c r="N141" s="150"/>
      <c r="O141" s="154">
        <f>IF(E141="",,IF(K141&gt;=25,0,(VLOOKUP(K141,tabellen!$B$7:$C$12,2))))</f>
        <v>0</v>
      </c>
      <c r="P141" s="155">
        <f>IF(E141="",,IF(K141&gt;=25,0,(VLOOKUP(K141,tabellen!$B$7:$E$12,4))))</f>
        <v>0</v>
      </c>
      <c r="Q141" s="156">
        <f t="shared" si="10"/>
        <v>0</v>
      </c>
      <c r="R141" s="139"/>
      <c r="S141" s="157">
        <f t="shared" si="8"/>
        <v>0</v>
      </c>
      <c r="T141" s="158"/>
      <c r="U141" s="159">
        <f>IF(E141="",,IF(K141&gt;=40,0,(VLOOKUP(K141,tabellen!$B$7:$D$12,3))))</f>
        <v>0</v>
      </c>
      <c r="V141" s="160">
        <f>IF(E141="",,IF(K141&gt;=40,0,(VLOOKUP(K141,tabellen!$B$7:$F$12,5))))</f>
        <v>0</v>
      </c>
      <c r="W141" s="156">
        <f t="shared" si="11"/>
        <v>0</v>
      </c>
      <c r="X141" s="161"/>
      <c r="Y141" s="162">
        <f t="shared" si="9"/>
        <v>0</v>
      </c>
      <c r="Z141" s="141"/>
      <c r="AA141" s="116"/>
    </row>
    <row r="142" spans="2:27" ht="12.75" customHeight="1" x14ac:dyDescent="0.2">
      <c r="B142" s="115"/>
      <c r="C142" s="141"/>
      <c r="D142" s="163"/>
      <c r="E142" s="158"/>
      <c r="F142" s="158"/>
      <c r="G142" s="164"/>
      <c r="H142" s="150"/>
      <c r="I142" s="137"/>
      <c r="J142" s="152">
        <f t="shared" si="6"/>
        <v>0</v>
      </c>
      <c r="K142" s="153">
        <f>IF(E142="",,tabellen!$B$2-F142)</f>
        <v>0</v>
      </c>
      <c r="L142" s="137"/>
      <c r="M142" s="153">
        <f t="shared" si="7"/>
        <v>0</v>
      </c>
      <c r="N142" s="150"/>
      <c r="O142" s="154">
        <f>IF(E142="",,IF(K142&gt;=25,0,(VLOOKUP(K142,tabellen!$B$7:$C$12,2))))</f>
        <v>0</v>
      </c>
      <c r="P142" s="155">
        <f>IF(E142="",,IF(K142&gt;=25,0,(VLOOKUP(K142,tabellen!$B$7:$E$12,4))))</f>
        <v>0</v>
      </c>
      <c r="Q142" s="156">
        <f t="shared" si="10"/>
        <v>0</v>
      </c>
      <c r="R142" s="139"/>
      <c r="S142" s="157">
        <f t="shared" si="8"/>
        <v>0</v>
      </c>
      <c r="T142" s="158"/>
      <c r="U142" s="159">
        <f>IF(E142="",,IF(K142&gt;=40,0,(VLOOKUP(K142,tabellen!$B$7:$D$12,3))))</f>
        <v>0</v>
      </c>
      <c r="V142" s="160">
        <f>IF(E142="",,IF(K142&gt;=40,0,(VLOOKUP(K142,tabellen!$B$7:$F$12,5))))</f>
        <v>0</v>
      </c>
      <c r="W142" s="156">
        <f t="shared" si="11"/>
        <v>0</v>
      </c>
      <c r="X142" s="161"/>
      <c r="Y142" s="162">
        <f t="shared" si="9"/>
        <v>0</v>
      </c>
      <c r="Z142" s="141"/>
      <c r="AA142" s="116"/>
    </row>
    <row r="143" spans="2:27" ht="12.75" customHeight="1" x14ac:dyDescent="0.2">
      <c r="B143" s="115"/>
      <c r="C143" s="141"/>
      <c r="D143" s="163"/>
      <c r="E143" s="158"/>
      <c r="F143" s="158"/>
      <c r="G143" s="164"/>
      <c r="H143" s="150"/>
      <c r="I143" s="137"/>
      <c r="J143" s="152">
        <f t="shared" si="6"/>
        <v>0</v>
      </c>
      <c r="K143" s="153">
        <f>IF(E143="",,tabellen!$B$2-F143)</f>
        <v>0</v>
      </c>
      <c r="L143" s="137"/>
      <c r="M143" s="153">
        <f t="shared" si="7"/>
        <v>0</v>
      </c>
      <c r="N143" s="150"/>
      <c r="O143" s="154">
        <f>IF(E143="",,IF(K143&gt;=25,0,(VLOOKUP(K143,tabellen!$B$7:$C$12,2))))</f>
        <v>0</v>
      </c>
      <c r="P143" s="155">
        <f>IF(E143="",,IF(K143&gt;=25,0,(VLOOKUP(K143,tabellen!$B$7:$E$12,4))))</f>
        <v>0</v>
      </c>
      <c r="Q143" s="156">
        <f t="shared" si="10"/>
        <v>0</v>
      </c>
      <c r="R143" s="139"/>
      <c r="S143" s="157">
        <f t="shared" si="8"/>
        <v>0</v>
      </c>
      <c r="T143" s="158"/>
      <c r="U143" s="159">
        <f>IF(E143="",,IF(K143&gt;=40,0,(VLOOKUP(K143,tabellen!$B$7:$D$12,3))))</f>
        <v>0</v>
      </c>
      <c r="V143" s="160">
        <f>IF(E143="",,IF(K143&gt;=40,0,(VLOOKUP(K143,tabellen!$B$7:$F$12,5))))</f>
        <v>0</v>
      </c>
      <c r="W143" s="156">
        <f t="shared" si="11"/>
        <v>0</v>
      </c>
      <c r="X143" s="161"/>
      <c r="Y143" s="162">
        <f t="shared" si="9"/>
        <v>0</v>
      </c>
      <c r="Z143" s="141"/>
      <c r="AA143" s="116"/>
    </row>
    <row r="144" spans="2:27" ht="12.75" customHeight="1" x14ac:dyDescent="0.2">
      <c r="B144" s="115"/>
      <c r="C144" s="141"/>
      <c r="D144" s="163"/>
      <c r="E144" s="158"/>
      <c r="F144" s="158"/>
      <c r="G144" s="164"/>
      <c r="H144" s="150"/>
      <c r="I144" s="137"/>
      <c r="J144" s="152">
        <f t="shared" si="6"/>
        <v>0</v>
      </c>
      <c r="K144" s="153">
        <f>IF(E144="",,tabellen!$B$2-F144)</f>
        <v>0</v>
      </c>
      <c r="L144" s="137"/>
      <c r="M144" s="153">
        <f t="shared" si="7"/>
        <v>0</v>
      </c>
      <c r="N144" s="150"/>
      <c r="O144" s="154">
        <f>IF(E144="",,IF(K144&gt;=25,0,(VLOOKUP(K144,tabellen!$B$7:$C$12,2))))</f>
        <v>0</v>
      </c>
      <c r="P144" s="155">
        <f>IF(E144="",,IF(K144&gt;=25,0,(VLOOKUP(K144,tabellen!$B$7:$E$12,4))))</f>
        <v>0</v>
      </c>
      <c r="Q144" s="156">
        <f t="shared" si="10"/>
        <v>0</v>
      </c>
      <c r="R144" s="139"/>
      <c r="S144" s="157">
        <f t="shared" si="8"/>
        <v>0</v>
      </c>
      <c r="T144" s="158"/>
      <c r="U144" s="159">
        <f>IF(E144="",,IF(K144&gt;=40,0,(VLOOKUP(K144,tabellen!$B$7:$D$12,3))))</f>
        <v>0</v>
      </c>
      <c r="V144" s="160">
        <f>IF(E144="",,IF(K144&gt;=40,0,(VLOOKUP(K144,tabellen!$B$7:$F$12,5))))</f>
        <v>0</v>
      </c>
      <c r="W144" s="156">
        <f t="shared" si="11"/>
        <v>0</v>
      </c>
      <c r="X144" s="161"/>
      <c r="Y144" s="162">
        <f t="shared" si="9"/>
        <v>0</v>
      </c>
      <c r="Z144" s="141"/>
      <c r="AA144" s="116"/>
    </row>
    <row r="145" spans="2:27" ht="12.75" customHeight="1" x14ac:dyDescent="0.2">
      <c r="B145" s="115"/>
      <c r="C145" s="141"/>
      <c r="D145" s="163"/>
      <c r="E145" s="158"/>
      <c r="F145" s="158"/>
      <c r="G145" s="164"/>
      <c r="H145" s="150"/>
      <c r="I145" s="137"/>
      <c r="J145" s="152">
        <f t="shared" si="6"/>
        <v>0</v>
      </c>
      <c r="K145" s="153">
        <f>IF(E145="",,tabellen!$B$2-F145)</f>
        <v>0</v>
      </c>
      <c r="L145" s="137"/>
      <c r="M145" s="153">
        <f t="shared" si="7"/>
        <v>0</v>
      </c>
      <c r="N145" s="150"/>
      <c r="O145" s="154">
        <f>IF(E145="",,IF(K145&gt;=25,0,(VLOOKUP(K145,tabellen!$B$7:$C$12,2))))</f>
        <v>0</v>
      </c>
      <c r="P145" s="155">
        <f>IF(E145="",,IF(K145&gt;=25,0,(VLOOKUP(K145,tabellen!$B$7:$E$12,4))))</f>
        <v>0</v>
      </c>
      <c r="Q145" s="156">
        <f t="shared" si="10"/>
        <v>0</v>
      </c>
      <c r="R145" s="139"/>
      <c r="S145" s="157">
        <f t="shared" si="8"/>
        <v>0</v>
      </c>
      <c r="T145" s="158"/>
      <c r="U145" s="159">
        <f>IF(E145="",,IF(K145&gt;=40,0,(VLOOKUP(K145,tabellen!$B$7:$D$12,3))))</f>
        <v>0</v>
      </c>
      <c r="V145" s="160">
        <f>IF(E145="",,IF(K145&gt;=40,0,(VLOOKUP(K145,tabellen!$B$7:$F$12,5))))</f>
        <v>0</v>
      </c>
      <c r="W145" s="156">
        <f t="shared" si="11"/>
        <v>0</v>
      </c>
      <c r="X145" s="161"/>
      <c r="Y145" s="162">
        <f t="shared" si="9"/>
        <v>0</v>
      </c>
      <c r="Z145" s="141"/>
      <c r="AA145" s="116"/>
    </row>
    <row r="146" spans="2:27" ht="12.75" customHeight="1" x14ac:dyDescent="0.2">
      <c r="B146" s="115"/>
      <c r="C146" s="141"/>
      <c r="D146" s="163"/>
      <c r="E146" s="158"/>
      <c r="F146" s="158"/>
      <c r="G146" s="164"/>
      <c r="H146" s="150"/>
      <c r="I146" s="137"/>
      <c r="J146" s="152">
        <f t="shared" ref="J146:J209" si="12">IF(H146="",0,VLOOKUP(H146,maxschaal,IF($O$8="PO",2,5),FALSE))*G146</f>
        <v>0</v>
      </c>
      <c r="K146" s="153">
        <f>IF(E146="",,tabellen!$B$2-F146)</f>
        <v>0</v>
      </c>
      <c r="L146" s="137"/>
      <c r="M146" s="153">
        <f t="shared" ref="M146:M209" si="13">IF(E146="",,F146+25)</f>
        <v>0</v>
      </c>
      <c r="N146" s="150"/>
      <c r="O146" s="154">
        <f>IF(E146="",,IF(K146&gt;=25,0,(VLOOKUP(K146,tabellen!$B$7:$C$12,2))))</f>
        <v>0</v>
      </c>
      <c r="P146" s="155">
        <f>IF(E146="",,IF(K146&gt;=25,0,(VLOOKUP(K146,tabellen!$B$7:$E$12,4))))</f>
        <v>0</v>
      </c>
      <c r="Q146" s="156">
        <f t="shared" si="10"/>
        <v>0</v>
      </c>
      <c r="R146" s="139"/>
      <c r="S146" s="157">
        <f t="shared" ref="S146:S209" si="14">IF(E146="",,F146+40)</f>
        <v>0</v>
      </c>
      <c r="T146" s="158"/>
      <c r="U146" s="159">
        <f>IF(E146="",,IF(K146&gt;=40,0,(VLOOKUP(K146,tabellen!$B$7:$D$12,3))))</f>
        <v>0</v>
      </c>
      <c r="V146" s="160">
        <f>IF(E146="",,IF(K146&gt;=40,0,(VLOOKUP(K146,tabellen!$B$7:$F$12,5))))</f>
        <v>0</v>
      </c>
      <c r="W146" s="156">
        <f t="shared" si="11"/>
        <v>0</v>
      </c>
      <c r="X146" s="161"/>
      <c r="Y146" s="162">
        <f t="shared" ref="Y146:Y209" si="15">IF(E146="",,Q146+W146)</f>
        <v>0</v>
      </c>
      <c r="Z146" s="141"/>
      <c r="AA146" s="116"/>
    </row>
    <row r="147" spans="2:27" ht="12.75" customHeight="1" x14ac:dyDescent="0.2">
      <c r="B147" s="115"/>
      <c r="C147" s="141"/>
      <c r="D147" s="163"/>
      <c r="E147" s="158"/>
      <c r="F147" s="158"/>
      <c r="G147" s="164"/>
      <c r="H147" s="150"/>
      <c r="I147" s="137"/>
      <c r="J147" s="152">
        <f t="shared" si="12"/>
        <v>0</v>
      </c>
      <c r="K147" s="153">
        <f>IF(E147="",,tabellen!$B$2-F147)</f>
        <v>0</v>
      </c>
      <c r="L147" s="137"/>
      <c r="M147" s="153">
        <f t="shared" si="13"/>
        <v>0</v>
      </c>
      <c r="N147" s="150"/>
      <c r="O147" s="154">
        <f>IF(E147="",,IF(K147&gt;=25,0,(VLOOKUP(K147,tabellen!$B$7:$C$12,2))))</f>
        <v>0</v>
      </c>
      <c r="P147" s="155">
        <f>IF(E147="",,IF(K147&gt;=25,0,(VLOOKUP(K147,tabellen!$B$7:$E$12,4))))</f>
        <v>0</v>
      </c>
      <c r="Q147" s="156">
        <f t="shared" ref="Q147:Q210" si="16">IF((E147+67)&lt;M147,0,IF(N147="nee",0,IF(E147="",,(K147/25*(J147*1.08*50%)*O147)*P147)))</f>
        <v>0</v>
      </c>
      <c r="R147" s="139"/>
      <c r="S147" s="157">
        <f t="shared" si="14"/>
        <v>0</v>
      </c>
      <c r="T147" s="158"/>
      <c r="U147" s="159">
        <f>IF(E147="",,IF(K147&gt;=40,0,(VLOOKUP(K147,tabellen!$B$7:$D$12,3))))</f>
        <v>0</v>
      </c>
      <c r="V147" s="160">
        <f>IF(E147="",,IF(K147&gt;=40,0,(VLOOKUP(K147,tabellen!$B$7:$F$12,5))))</f>
        <v>0</v>
      </c>
      <c r="W147" s="156">
        <f t="shared" ref="W147:W210" si="17">IF((E147+67)&lt;S147,0,IF(T147="nee",0,IF(E147="",,(K147/40*J147*1.08*U147)*V147)))</f>
        <v>0</v>
      </c>
      <c r="X147" s="161"/>
      <c r="Y147" s="162">
        <f t="shared" si="15"/>
        <v>0</v>
      </c>
      <c r="Z147" s="141"/>
      <c r="AA147" s="116"/>
    </row>
    <row r="148" spans="2:27" ht="12.75" customHeight="1" x14ac:dyDescent="0.2">
      <c r="B148" s="115"/>
      <c r="C148" s="141"/>
      <c r="D148" s="163"/>
      <c r="E148" s="158"/>
      <c r="F148" s="158"/>
      <c r="G148" s="164"/>
      <c r="H148" s="150"/>
      <c r="I148" s="137"/>
      <c r="J148" s="152">
        <f t="shared" si="12"/>
        <v>0</v>
      </c>
      <c r="K148" s="153">
        <f>IF(E148="",,tabellen!$B$2-F148)</f>
        <v>0</v>
      </c>
      <c r="L148" s="137"/>
      <c r="M148" s="153">
        <f t="shared" si="13"/>
        <v>0</v>
      </c>
      <c r="N148" s="150"/>
      <c r="O148" s="154">
        <f>IF(E148="",,IF(K148&gt;=25,0,(VLOOKUP(K148,tabellen!$B$7:$C$12,2))))</f>
        <v>0</v>
      </c>
      <c r="P148" s="155">
        <f>IF(E148="",,IF(K148&gt;=25,0,(VLOOKUP(K148,tabellen!$B$7:$E$12,4))))</f>
        <v>0</v>
      </c>
      <c r="Q148" s="156">
        <f t="shared" si="16"/>
        <v>0</v>
      </c>
      <c r="R148" s="139"/>
      <c r="S148" s="157">
        <f t="shared" si="14"/>
        <v>0</v>
      </c>
      <c r="T148" s="158"/>
      <c r="U148" s="159">
        <f>IF(E148="",,IF(K148&gt;=40,0,(VLOOKUP(K148,tabellen!$B$7:$D$12,3))))</f>
        <v>0</v>
      </c>
      <c r="V148" s="160">
        <f>IF(E148="",,IF(K148&gt;=40,0,(VLOOKUP(K148,tabellen!$B$7:$F$12,5))))</f>
        <v>0</v>
      </c>
      <c r="W148" s="156">
        <f t="shared" si="17"/>
        <v>0</v>
      </c>
      <c r="X148" s="161"/>
      <c r="Y148" s="162">
        <f t="shared" si="15"/>
        <v>0</v>
      </c>
      <c r="Z148" s="141"/>
      <c r="AA148" s="116"/>
    </row>
    <row r="149" spans="2:27" ht="12.75" customHeight="1" x14ac:dyDescent="0.2">
      <c r="B149" s="115"/>
      <c r="C149" s="141"/>
      <c r="D149" s="163"/>
      <c r="E149" s="158"/>
      <c r="F149" s="158"/>
      <c r="G149" s="164"/>
      <c r="H149" s="150"/>
      <c r="I149" s="137"/>
      <c r="J149" s="152">
        <f t="shared" si="12"/>
        <v>0</v>
      </c>
      <c r="K149" s="153">
        <f>IF(E149="",,tabellen!$B$2-F149)</f>
        <v>0</v>
      </c>
      <c r="L149" s="137"/>
      <c r="M149" s="153">
        <f t="shared" si="13"/>
        <v>0</v>
      </c>
      <c r="N149" s="150"/>
      <c r="O149" s="154">
        <f>IF(E149="",,IF(K149&gt;=25,0,(VLOOKUP(K149,tabellen!$B$7:$C$12,2))))</f>
        <v>0</v>
      </c>
      <c r="P149" s="155">
        <f>IF(E149="",,IF(K149&gt;=25,0,(VLOOKUP(K149,tabellen!$B$7:$E$12,4))))</f>
        <v>0</v>
      </c>
      <c r="Q149" s="156">
        <f t="shared" si="16"/>
        <v>0</v>
      </c>
      <c r="R149" s="139"/>
      <c r="S149" s="157">
        <f t="shared" si="14"/>
        <v>0</v>
      </c>
      <c r="T149" s="158"/>
      <c r="U149" s="159">
        <f>IF(E149="",,IF(K149&gt;=40,0,(VLOOKUP(K149,tabellen!$B$7:$D$12,3))))</f>
        <v>0</v>
      </c>
      <c r="V149" s="160">
        <f>IF(E149="",,IF(K149&gt;=40,0,(VLOOKUP(K149,tabellen!$B$7:$F$12,5))))</f>
        <v>0</v>
      </c>
      <c r="W149" s="156">
        <f t="shared" si="17"/>
        <v>0</v>
      </c>
      <c r="X149" s="161"/>
      <c r="Y149" s="162">
        <f t="shared" si="15"/>
        <v>0</v>
      </c>
      <c r="Z149" s="141"/>
      <c r="AA149" s="116"/>
    </row>
    <row r="150" spans="2:27" ht="12.75" customHeight="1" x14ac:dyDescent="0.2">
      <c r="B150" s="115"/>
      <c r="C150" s="141"/>
      <c r="D150" s="163"/>
      <c r="E150" s="158"/>
      <c r="F150" s="158"/>
      <c r="G150" s="164"/>
      <c r="H150" s="150"/>
      <c r="I150" s="137"/>
      <c r="J150" s="152">
        <f t="shared" si="12"/>
        <v>0</v>
      </c>
      <c r="K150" s="153">
        <f>IF(E150="",,tabellen!$B$2-F150)</f>
        <v>0</v>
      </c>
      <c r="L150" s="137"/>
      <c r="M150" s="153">
        <f t="shared" si="13"/>
        <v>0</v>
      </c>
      <c r="N150" s="150"/>
      <c r="O150" s="154">
        <f>IF(E150="",,IF(K150&gt;=25,0,(VLOOKUP(K150,tabellen!$B$7:$C$12,2))))</f>
        <v>0</v>
      </c>
      <c r="P150" s="155">
        <f>IF(E150="",,IF(K150&gt;=25,0,(VLOOKUP(K150,tabellen!$B$7:$E$12,4))))</f>
        <v>0</v>
      </c>
      <c r="Q150" s="156">
        <f t="shared" si="16"/>
        <v>0</v>
      </c>
      <c r="R150" s="139"/>
      <c r="S150" s="157">
        <f t="shared" si="14"/>
        <v>0</v>
      </c>
      <c r="T150" s="158"/>
      <c r="U150" s="159">
        <f>IF(E150="",,IF(K150&gt;=40,0,(VLOOKUP(K150,tabellen!$B$7:$D$12,3))))</f>
        <v>0</v>
      </c>
      <c r="V150" s="160">
        <f>IF(E150="",,IF(K150&gt;=40,0,(VLOOKUP(K150,tabellen!$B$7:$F$12,5))))</f>
        <v>0</v>
      </c>
      <c r="W150" s="156">
        <f t="shared" si="17"/>
        <v>0</v>
      </c>
      <c r="X150" s="161"/>
      <c r="Y150" s="162">
        <f t="shared" si="15"/>
        <v>0</v>
      </c>
      <c r="Z150" s="141"/>
      <c r="AA150" s="116"/>
    </row>
    <row r="151" spans="2:27" ht="12.75" customHeight="1" x14ac:dyDescent="0.2">
      <c r="B151" s="115"/>
      <c r="C151" s="141"/>
      <c r="D151" s="163"/>
      <c r="E151" s="158"/>
      <c r="F151" s="158"/>
      <c r="G151" s="164"/>
      <c r="H151" s="150"/>
      <c r="I151" s="137"/>
      <c r="J151" s="152">
        <f t="shared" si="12"/>
        <v>0</v>
      </c>
      <c r="K151" s="153">
        <f>IF(E151="",,tabellen!$B$2-F151)</f>
        <v>0</v>
      </c>
      <c r="L151" s="137"/>
      <c r="M151" s="153">
        <f t="shared" si="13"/>
        <v>0</v>
      </c>
      <c r="N151" s="150"/>
      <c r="O151" s="154">
        <f>IF(E151="",,IF(K151&gt;=25,0,(VLOOKUP(K151,tabellen!$B$7:$C$12,2))))</f>
        <v>0</v>
      </c>
      <c r="P151" s="155">
        <f>IF(E151="",,IF(K151&gt;=25,0,(VLOOKUP(K151,tabellen!$B$7:$E$12,4))))</f>
        <v>0</v>
      </c>
      <c r="Q151" s="156">
        <f t="shared" si="16"/>
        <v>0</v>
      </c>
      <c r="R151" s="139"/>
      <c r="S151" s="157">
        <f t="shared" si="14"/>
        <v>0</v>
      </c>
      <c r="T151" s="158"/>
      <c r="U151" s="159">
        <f>IF(E151="",,IF(K151&gt;=40,0,(VLOOKUP(K151,tabellen!$B$7:$D$12,3))))</f>
        <v>0</v>
      </c>
      <c r="V151" s="160">
        <f>IF(E151="",,IF(K151&gt;=40,0,(VLOOKUP(K151,tabellen!$B$7:$F$12,5))))</f>
        <v>0</v>
      </c>
      <c r="W151" s="156">
        <f t="shared" si="17"/>
        <v>0</v>
      </c>
      <c r="X151" s="161"/>
      <c r="Y151" s="162">
        <f t="shared" si="15"/>
        <v>0</v>
      </c>
      <c r="Z151" s="141"/>
      <c r="AA151" s="116"/>
    </row>
    <row r="152" spans="2:27" ht="12.75" customHeight="1" x14ac:dyDescent="0.2">
      <c r="B152" s="115"/>
      <c r="C152" s="141"/>
      <c r="D152" s="163"/>
      <c r="E152" s="158"/>
      <c r="F152" s="158"/>
      <c r="G152" s="164"/>
      <c r="H152" s="150"/>
      <c r="I152" s="137"/>
      <c r="J152" s="152">
        <f t="shared" si="12"/>
        <v>0</v>
      </c>
      <c r="K152" s="153">
        <f>IF(E152="",,tabellen!$B$2-F152)</f>
        <v>0</v>
      </c>
      <c r="L152" s="137"/>
      <c r="M152" s="153">
        <f t="shared" si="13"/>
        <v>0</v>
      </c>
      <c r="N152" s="150"/>
      <c r="O152" s="154">
        <f>IF(E152="",,IF(K152&gt;=25,0,(VLOOKUP(K152,tabellen!$B$7:$C$12,2))))</f>
        <v>0</v>
      </c>
      <c r="P152" s="155">
        <f>IF(E152="",,IF(K152&gt;=25,0,(VLOOKUP(K152,tabellen!$B$7:$E$12,4))))</f>
        <v>0</v>
      </c>
      <c r="Q152" s="156">
        <f t="shared" si="16"/>
        <v>0</v>
      </c>
      <c r="R152" s="139"/>
      <c r="S152" s="157">
        <f t="shared" si="14"/>
        <v>0</v>
      </c>
      <c r="T152" s="158"/>
      <c r="U152" s="159">
        <f>IF(E152="",,IF(K152&gt;=40,0,(VLOOKUP(K152,tabellen!$B$7:$D$12,3))))</f>
        <v>0</v>
      </c>
      <c r="V152" s="160">
        <f>IF(E152="",,IF(K152&gt;=40,0,(VLOOKUP(K152,tabellen!$B$7:$F$12,5))))</f>
        <v>0</v>
      </c>
      <c r="W152" s="156">
        <f t="shared" si="17"/>
        <v>0</v>
      </c>
      <c r="X152" s="161"/>
      <c r="Y152" s="162">
        <f t="shared" si="15"/>
        <v>0</v>
      </c>
      <c r="Z152" s="141"/>
      <c r="AA152" s="116"/>
    </row>
    <row r="153" spans="2:27" ht="12.75" customHeight="1" x14ac:dyDescent="0.2">
      <c r="B153" s="115"/>
      <c r="C153" s="141"/>
      <c r="D153" s="163"/>
      <c r="E153" s="158"/>
      <c r="F153" s="158"/>
      <c r="G153" s="164"/>
      <c r="H153" s="150"/>
      <c r="I153" s="137"/>
      <c r="J153" s="152">
        <f t="shared" si="12"/>
        <v>0</v>
      </c>
      <c r="K153" s="153">
        <f>IF(E153="",,tabellen!$B$2-F153)</f>
        <v>0</v>
      </c>
      <c r="L153" s="137"/>
      <c r="M153" s="153">
        <f t="shared" si="13"/>
        <v>0</v>
      </c>
      <c r="N153" s="150"/>
      <c r="O153" s="154">
        <f>IF(E153="",,IF(K153&gt;=25,0,(VLOOKUP(K153,tabellen!$B$7:$C$12,2))))</f>
        <v>0</v>
      </c>
      <c r="P153" s="155">
        <f>IF(E153="",,IF(K153&gt;=25,0,(VLOOKUP(K153,tabellen!$B$7:$E$12,4))))</f>
        <v>0</v>
      </c>
      <c r="Q153" s="156">
        <f t="shared" si="16"/>
        <v>0</v>
      </c>
      <c r="R153" s="139"/>
      <c r="S153" s="157">
        <f t="shared" si="14"/>
        <v>0</v>
      </c>
      <c r="T153" s="158"/>
      <c r="U153" s="159">
        <f>IF(E153="",,IF(K153&gt;=40,0,(VLOOKUP(K153,tabellen!$B$7:$D$12,3))))</f>
        <v>0</v>
      </c>
      <c r="V153" s="160">
        <f>IF(E153="",,IF(K153&gt;=40,0,(VLOOKUP(K153,tabellen!$B$7:$F$12,5))))</f>
        <v>0</v>
      </c>
      <c r="W153" s="156">
        <f t="shared" si="17"/>
        <v>0</v>
      </c>
      <c r="X153" s="161"/>
      <c r="Y153" s="162">
        <f t="shared" si="15"/>
        <v>0</v>
      </c>
      <c r="Z153" s="141"/>
      <c r="AA153" s="116"/>
    </row>
    <row r="154" spans="2:27" ht="12.75" customHeight="1" x14ac:dyDescent="0.2">
      <c r="B154" s="115"/>
      <c r="C154" s="141"/>
      <c r="D154" s="163"/>
      <c r="E154" s="158"/>
      <c r="F154" s="158"/>
      <c r="G154" s="164"/>
      <c r="H154" s="150"/>
      <c r="I154" s="137"/>
      <c r="J154" s="152">
        <f t="shared" si="12"/>
        <v>0</v>
      </c>
      <c r="K154" s="153">
        <f>IF(E154="",,tabellen!$B$2-F154)</f>
        <v>0</v>
      </c>
      <c r="L154" s="137"/>
      <c r="M154" s="153">
        <f t="shared" si="13"/>
        <v>0</v>
      </c>
      <c r="N154" s="150"/>
      <c r="O154" s="154">
        <f>IF(E154="",,IF(K154&gt;=25,0,(VLOOKUP(K154,tabellen!$B$7:$C$12,2))))</f>
        <v>0</v>
      </c>
      <c r="P154" s="155">
        <f>IF(E154="",,IF(K154&gt;=25,0,(VLOOKUP(K154,tabellen!$B$7:$E$12,4))))</f>
        <v>0</v>
      </c>
      <c r="Q154" s="156">
        <f t="shared" si="16"/>
        <v>0</v>
      </c>
      <c r="R154" s="139"/>
      <c r="S154" s="157">
        <f t="shared" si="14"/>
        <v>0</v>
      </c>
      <c r="T154" s="158"/>
      <c r="U154" s="159">
        <f>IF(E154="",,IF(K154&gt;=40,0,(VLOOKUP(K154,tabellen!$B$7:$D$12,3))))</f>
        <v>0</v>
      </c>
      <c r="V154" s="160">
        <f>IF(E154="",,IF(K154&gt;=40,0,(VLOOKUP(K154,tabellen!$B$7:$F$12,5))))</f>
        <v>0</v>
      </c>
      <c r="W154" s="156">
        <f t="shared" si="17"/>
        <v>0</v>
      </c>
      <c r="X154" s="161"/>
      <c r="Y154" s="162">
        <f t="shared" si="15"/>
        <v>0</v>
      </c>
      <c r="Z154" s="141"/>
      <c r="AA154" s="116"/>
    </row>
    <row r="155" spans="2:27" ht="12.75" customHeight="1" x14ac:dyDescent="0.2">
      <c r="B155" s="115"/>
      <c r="C155" s="141"/>
      <c r="D155" s="163"/>
      <c r="E155" s="158"/>
      <c r="F155" s="158"/>
      <c r="G155" s="164"/>
      <c r="H155" s="150"/>
      <c r="I155" s="137"/>
      <c r="J155" s="152">
        <f t="shared" si="12"/>
        <v>0</v>
      </c>
      <c r="K155" s="153">
        <f>IF(E155="",,tabellen!$B$2-F155)</f>
        <v>0</v>
      </c>
      <c r="L155" s="137"/>
      <c r="M155" s="153">
        <f t="shared" si="13"/>
        <v>0</v>
      </c>
      <c r="N155" s="150"/>
      <c r="O155" s="154">
        <f>IF(E155="",,IF(K155&gt;=25,0,(VLOOKUP(K155,tabellen!$B$7:$C$12,2))))</f>
        <v>0</v>
      </c>
      <c r="P155" s="155">
        <f>IF(E155="",,IF(K155&gt;=25,0,(VLOOKUP(K155,tabellen!$B$7:$E$12,4))))</f>
        <v>0</v>
      </c>
      <c r="Q155" s="156">
        <f t="shared" si="16"/>
        <v>0</v>
      </c>
      <c r="R155" s="139"/>
      <c r="S155" s="157">
        <f t="shared" si="14"/>
        <v>0</v>
      </c>
      <c r="T155" s="158"/>
      <c r="U155" s="159">
        <f>IF(E155="",,IF(K155&gt;=40,0,(VLOOKUP(K155,tabellen!$B$7:$D$12,3))))</f>
        <v>0</v>
      </c>
      <c r="V155" s="160">
        <f>IF(E155="",,IF(K155&gt;=40,0,(VLOOKUP(K155,tabellen!$B$7:$F$12,5))))</f>
        <v>0</v>
      </c>
      <c r="W155" s="156">
        <f t="shared" si="17"/>
        <v>0</v>
      </c>
      <c r="X155" s="161"/>
      <c r="Y155" s="162">
        <f t="shared" si="15"/>
        <v>0</v>
      </c>
      <c r="Z155" s="141"/>
      <c r="AA155" s="116"/>
    </row>
    <row r="156" spans="2:27" ht="12.75" customHeight="1" x14ac:dyDescent="0.2">
      <c r="B156" s="115"/>
      <c r="C156" s="141"/>
      <c r="D156" s="163"/>
      <c r="E156" s="158"/>
      <c r="F156" s="158"/>
      <c r="G156" s="164"/>
      <c r="H156" s="150"/>
      <c r="I156" s="137"/>
      <c r="J156" s="152">
        <f t="shared" si="12"/>
        <v>0</v>
      </c>
      <c r="K156" s="153">
        <f>IF(E156="",,tabellen!$B$2-F156)</f>
        <v>0</v>
      </c>
      <c r="L156" s="137"/>
      <c r="M156" s="153">
        <f t="shared" si="13"/>
        <v>0</v>
      </c>
      <c r="N156" s="150"/>
      <c r="O156" s="154">
        <f>IF(E156="",,IF(K156&gt;=25,0,(VLOOKUP(K156,tabellen!$B$7:$C$12,2))))</f>
        <v>0</v>
      </c>
      <c r="P156" s="155">
        <f>IF(E156="",,IF(K156&gt;=25,0,(VLOOKUP(K156,tabellen!$B$7:$E$12,4))))</f>
        <v>0</v>
      </c>
      <c r="Q156" s="156">
        <f t="shared" si="16"/>
        <v>0</v>
      </c>
      <c r="R156" s="139"/>
      <c r="S156" s="157">
        <f t="shared" si="14"/>
        <v>0</v>
      </c>
      <c r="T156" s="158"/>
      <c r="U156" s="159">
        <f>IF(E156="",,IF(K156&gt;=40,0,(VLOOKUP(K156,tabellen!$B$7:$D$12,3))))</f>
        <v>0</v>
      </c>
      <c r="V156" s="160">
        <f>IF(E156="",,IF(K156&gt;=40,0,(VLOOKUP(K156,tabellen!$B$7:$F$12,5))))</f>
        <v>0</v>
      </c>
      <c r="W156" s="156">
        <f t="shared" si="17"/>
        <v>0</v>
      </c>
      <c r="X156" s="161"/>
      <c r="Y156" s="162">
        <f t="shared" si="15"/>
        <v>0</v>
      </c>
      <c r="Z156" s="141"/>
      <c r="AA156" s="116"/>
    </row>
    <row r="157" spans="2:27" ht="12.75" customHeight="1" x14ac:dyDescent="0.2">
      <c r="B157" s="115"/>
      <c r="C157" s="141"/>
      <c r="D157" s="163"/>
      <c r="E157" s="158"/>
      <c r="F157" s="158"/>
      <c r="G157" s="164"/>
      <c r="H157" s="150"/>
      <c r="I157" s="137"/>
      <c r="J157" s="152">
        <f t="shared" si="12"/>
        <v>0</v>
      </c>
      <c r="K157" s="153">
        <f>IF(E157="",,tabellen!$B$2-F157)</f>
        <v>0</v>
      </c>
      <c r="L157" s="137"/>
      <c r="M157" s="153">
        <f t="shared" si="13"/>
        <v>0</v>
      </c>
      <c r="N157" s="150"/>
      <c r="O157" s="154">
        <f>IF(E157="",,IF(K157&gt;=25,0,(VLOOKUP(K157,tabellen!$B$7:$C$12,2))))</f>
        <v>0</v>
      </c>
      <c r="P157" s="155">
        <f>IF(E157="",,IF(K157&gt;=25,0,(VLOOKUP(K157,tabellen!$B$7:$E$12,4))))</f>
        <v>0</v>
      </c>
      <c r="Q157" s="156">
        <f t="shared" si="16"/>
        <v>0</v>
      </c>
      <c r="R157" s="139"/>
      <c r="S157" s="157">
        <f t="shared" si="14"/>
        <v>0</v>
      </c>
      <c r="T157" s="158"/>
      <c r="U157" s="159">
        <f>IF(E157="",,IF(K157&gt;=40,0,(VLOOKUP(K157,tabellen!$B$7:$D$12,3))))</f>
        <v>0</v>
      </c>
      <c r="V157" s="160">
        <f>IF(E157="",,IF(K157&gt;=40,0,(VLOOKUP(K157,tabellen!$B$7:$F$12,5))))</f>
        <v>0</v>
      </c>
      <c r="W157" s="156">
        <f t="shared" si="17"/>
        <v>0</v>
      </c>
      <c r="X157" s="161"/>
      <c r="Y157" s="162">
        <f t="shared" si="15"/>
        <v>0</v>
      </c>
      <c r="Z157" s="141"/>
      <c r="AA157" s="116"/>
    </row>
    <row r="158" spans="2:27" ht="12.75" customHeight="1" x14ac:dyDescent="0.2">
      <c r="B158" s="115"/>
      <c r="C158" s="141"/>
      <c r="D158" s="163"/>
      <c r="E158" s="158"/>
      <c r="F158" s="158"/>
      <c r="G158" s="164"/>
      <c r="H158" s="150"/>
      <c r="I158" s="137"/>
      <c r="J158" s="152">
        <f t="shared" si="12"/>
        <v>0</v>
      </c>
      <c r="K158" s="153">
        <f>IF(E158="",,tabellen!$B$2-F158)</f>
        <v>0</v>
      </c>
      <c r="L158" s="137"/>
      <c r="M158" s="153">
        <f t="shared" si="13"/>
        <v>0</v>
      </c>
      <c r="N158" s="150"/>
      <c r="O158" s="154">
        <f>IF(E158="",,IF(K158&gt;=25,0,(VLOOKUP(K158,tabellen!$B$7:$C$12,2))))</f>
        <v>0</v>
      </c>
      <c r="P158" s="155">
        <f>IF(E158="",,IF(K158&gt;=25,0,(VLOOKUP(K158,tabellen!$B$7:$E$12,4))))</f>
        <v>0</v>
      </c>
      <c r="Q158" s="156">
        <f t="shared" si="16"/>
        <v>0</v>
      </c>
      <c r="R158" s="139"/>
      <c r="S158" s="157">
        <f t="shared" si="14"/>
        <v>0</v>
      </c>
      <c r="T158" s="158"/>
      <c r="U158" s="159">
        <f>IF(E158="",,IF(K158&gt;=40,0,(VLOOKUP(K158,tabellen!$B$7:$D$12,3))))</f>
        <v>0</v>
      </c>
      <c r="V158" s="160">
        <f>IF(E158="",,IF(K158&gt;=40,0,(VLOOKUP(K158,tabellen!$B$7:$F$12,5))))</f>
        <v>0</v>
      </c>
      <c r="W158" s="156">
        <f t="shared" si="17"/>
        <v>0</v>
      </c>
      <c r="X158" s="161"/>
      <c r="Y158" s="162">
        <f t="shared" si="15"/>
        <v>0</v>
      </c>
      <c r="Z158" s="141"/>
      <c r="AA158" s="116"/>
    </row>
    <row r="159" spans="2:27" ht="12.75" customHeight="1" x14ac:dyDescent="0.2">
      <c r="B159" s="115"/>
      <c r="C159" s="141"/>
      <c r="D159" s="163"/>
      <c r="E159" s="158"/>
      <c r="F159" s="158"/>
      <c r="G159" s="164"/>
      <c r="H159" s="150"/>
      <c r="I159" s="137"/>
      <c r="J159" s="152">
        <f t="shared" si="12"/>
        <v>0</v>
      </c>
      <c r="K159" s="153">
        <f>IF(E159="",,tabellen!$B$2-F159)</f>
        <v>0</v>
      </c>
      <c r="L159" s="137"/>
      <c r="M159" s="153">
        <f t="shared" si="13"/>
        <v>0</v>
      </c>
      <c r="N159" s="150"/>
      <c r="O159" s="154">
        <f>IF(E159="",,IF(K159&gt;=25,0,(VLOOKUP(K159,tabellen!$B$7:$C$12,2))))</f>
        <v>0</v>
      </c>
      <c r="P159" s="155">
        <f>IF(E159="",,IF(K159&gt;=25,0,(VLOOKUP(K159,tabellen!$B$7:$E$12,4))))</f>
        <v>0</v>
      </c>
      <c r="Q159" s="156">
        <f t="shared" si="16"/>
        <v>0</v>
      </c>
      <c r="R159" s="139"/>
      <c r="S159" s="157">
        <f t="shared" si="14"/>
        <v>0</v>
      </c>
      <c r="T159" s="158"/>
      <c r="U159" s="159">
        <f>IF(E159="",,IF(K159&gt;=40,0,(VLOOKUP(K159,tabellen!$B$7:$D$12,3))))</f>
        <v>0</v>
      </c>
      <c r="V159" s="160">
        <f>IF(E159="",,IF(K159&gt;=40,0,(VLOOKUP(K159,tabellen!$B$7:$F$12,5))))</f>
        <v>0</v>
      </c>
      <c r="W159" s="156">
        <f t="shared" si="17"/>
        <v>0</v>
      </c>
      <c r="X159" s="161"/>
      <c r="Y159" s="162">
        <f t="shared" si="15"/>
        <v>0</v>
      </c>
      <c r="Z159" s="141"/>
      <c r="AA159" s="116"/>
    </row>
    <row r="160" spans="2:27" ht="12.75" customHeight="1" x14ac:dyDescent="0.2">
      <c r="B160" s="115"/>
      <c r="C160" s="141"/>
      <c r="D160" s="163"/>
      <c r="E160" s="158"/>
      <c r="F160" s="158"/>
      <c r="G160" s="164"/>
      <c r="H160" s="150"/>
      <c r="I160" s="137"/>
      <c r="J160" s="152">
        <f t="shared" si="12"/>
        <v>0</v>
      </c>
      <c r="K160" s="153">
        <f>IF(E160="",,tabellen!$B$2-F160)</f>
        <v>0</v>
      </c>
      <c r="L160" s="137"/>
      <c r="M160" s="153">
        <f t="shared" si="13"/>
        <v>0</v>
      </c>
      <c r="N160" s="150"/>
      <c r="O160" s="154">
        <f>IF(E160="",,IF(K160&gt;=25,0,(VLOOKUP(K160,tabellen!$B$7:$C$12,2))))</f>
        <v>0</v>
      </c>
      <c r="P160" s="155">
        <f>IF(E160="",,IF(K160&gt;=25,0,(VLOOKUP(K160,tabellen!$B$7:$E$12,4))))</f>
        <v>0</v>
      </c>
      <c r="Q160" s="156">
        <f t="shared" si="16"/>
        <v>0</v>
      </c>
      <c r="R160" s="139"/>
      <c r="S160" s="157">
        <f t="shared" si="14"/>
        <v>0</v>
      </c>
      <c r="T160" s="158"/>
      <c r="U160" s="159">
        <f>IF(E160="",,IF(K160&gt;=40,0,(VLOOKUP(K160,tabellen!$B$7:$D$12,3))))</f>
        <v>0</v>
      </c>
      <c r="V160" s="160">
        <f>IF(E160="",,IF(K160&gt;=40,0,(VLOOKUP(K160,tabellen!$B$7:$F$12,5))))</f>
        <v>0</v>
      </c>
      <c r="W160" s="156">
        <f t="shared" si="17"/>
        <v>0</v>
      </c>
      <c r="X160" s="161"/>
      <c r="Y160" s="162">
        <f t="shared" si="15"/>
        <v>0</v>
      </c>
      <c r="Z160" s="141"/>
      <c r="AA160" s="116"/>
    </row>
    <row r="161" spans="2:27" ht="12.75" customHeight="1" x14ac:dyDescent="0.2">
      <c r="B161" s="115"/>
      <c r="C161" s="141"/>
      <c r="D161" s="163"/>
      <c r="E161" s="158"/>
      <c r="F161" s="158"/>
      <c r="G161" s="164"/>
      <c r="H161" s="150"/>
      <c r="I161" s="137"/>
      <c r="J161" s="152">
        <f t="shared" si="12"/>
        <v>0</v>
      </c>
      <c r="K161" s="153">
        <f>IF(E161="",,tabellen!$B$2-F161)</f>
        <v>0</v>
      </c>
      <c r="L161" s="137"/>
      <c r="M161" s="153">
        <f t="shared" si="13"/>
        <v>0</v>
      </c>
      <c r="N161" s="150"/>
      <c r="O161" s="154">
        <f>IF(E161="",,IF(K161&gt;=25,0,(VLOOKUP(K161,tabellen!$B$7:$C$12,2))))</f>
        <v>0</v>
      </c>
      <c r="P161" s="155">
        <f>IF(E161="",,IF(K161&gt;=25,0,(VLOOKUP(K161,tabellen!$B$7:$E$12,4))))</f>
        <v>0</v>
      </c>
      <c r="Q161" s="156">
        <f t="shared" si="16"/>
        <v>0</v>
      </c>
      <c r="R161" s="139"/>
      <c r="S161" s="157">
        <f t="shared" si="14"/>
        <v>0</v>
      </c>
      <c r="T161" s="158"/>
      <c r="U161" s="159">
        <f>IF(E161="",,IF(K161&gt;=40,0,(VLOOKUP(K161,tabellen!$B$7:$D$12,3))))</f>
        <v>0</v>
      </c>
      <c r="V161" s="160">
        <f>IF(E161="",,IF(K161&gt;=40,0,(VLOOKUP(K161,tabellen!$B$7:$F$12,5))))</f>
        <v>0</v>
      </c>
      <c r="W161" s="156">
        <f t="shared" si="17"/>
        <v>0</v>
      </c>
      <c r="X161" s="161"/>
      <c r="Y161" s="162">
        <f t="shared" si="15"/>
        <v>0</v>
      </c>
      <c r="Z161" s="141"/>
      <c r="AA161" s="116"/>
    </row>
    <row r="162" spans="2:27" ht="12.75" customHeight="1" x14ac:dyDescent="0.2">
      <c r="B162" s="115"/>
      <c r="C162" s="141"/>
      <c r="D162" s="163"/>
      <c r="E162" s="158"/>
      <c r="F162" s="158"/>
      <c r="G162" s="164"/>
      <c r="H162" s="150"/>
      <c r="I162" s="137"/>
      <c r="J162" s="152">
        <f t="shared" si="12"/>
        <v>0</v>
      </c>
      <c r="K162" s="153">
        <f>IF(E162="",,tabellen!$B$2-F162)</f>
        <v>0</v>
      </c>
      <c r="L162" s="137"/>
      <c r="M162" s="153">
        <f t="shared" si="13"/>
        <v>0</v>
      </c>
      <c r="N162" s="150"/>
      <c r="O162" s="154">
        <f>IF(E162="",,IF(K162&gt;=25,0,(VLOOKUP(K162,tabellen!$B$7:$C$12,2))))</f>
        <v>0</v>
      </c>
      <c r="P162" s="155">
        <f>IF(E162="",,IF(K162&gt;=25,0,(VLOOKUP(K162,tabellen!$B$7:$E$12,4))))</f>
        <v>0</v>
      </c>
      <c r="Q162" s="156">
        <f t="shared" si="16"/>
        <v>0</v>
      </c>
      <c r="R162" s="139"/>
      <c r="S162" s="157">
        <f t="shared" si="14"/>
        <v>0</v>
      </c>
      <c r="T162" s="158"/>
      <c r="U162" s="159">
        <f>IF(E162="",,IF(K162&gt;=40,0,(VLOOKUP(K162,tabellen!$B$7:$D$12,3))))</f>
        <v>0</v>
      </c>
      <c r="V162" s="160">
        <f>IF(E162="",,IF(K162&gt;=40,0,(VLOOKUP(K162,tabellen!$B$7:$F$12,5))))</f>
        <v>0</v>
      </c>
      <c r="W162" s="156">
        <f t="shared" si="17"/>
        <v>0</v>
      </c>
      <c r="X162" s="161"/>
      <c r="Y162" s="162">
        <f t="shared" si="15"/>
        <v>0</v>
      </c>
      <c r="Z162" s="141"/>
      <c r="AA162" s="116"/>
    </row>
    <row r="163" spans="2:27" ht="12.75" customHeight="1" x14ac:dyDescent="0.2">
      <c r="B163" s="115"/>
      <c r="C163" s="141"/>
      <c r="D163" s="163"/>
      <c r="E163" s="158"/>
      <c r="F163" s="158"/>
      <c r="G163" s="164"/>
      <c r="H163" s="150"/>
      <c r="I163" s="137"/>
      <c r="J163" s="152">
        <f t="shared" si="12"/>
        <v>0</v>
      </c>
      <c r="K163" s="153">
        <f>IF(E163="",,tabellen!$B$2-F163)</f>
        <v>0</v>
      </c>
      <c r="L163" s="137"/>
      <c r="M163" s="153">
        <f t="shared" si="13"/>
        <v>0</v>
      </c>
      <c r="N163" s="150"/>
      <c r="O163" s="154">
        <f>IF(E163="",,IF(K163&gt;=25,0,(VLOOKUP(K163,tabellen!$B$7:$C$12,2))))</f>
        <v>0</v>
      </c>
      <c r="P163" s="155">
        <f>IF(E163="",,IF(K163&gt;=25,0,(VLOOKUP(K163,tabellen!$B$7:$E$12,4))))</f>
        <v>0</v>
      </c>
      <c r="Q163" s="156">
        <f t="shared" si="16"/>
        <v>0</v>
      </c>
      <c r="R163" s="139"/>
      <c r="S163" s="157">
        <f t="shared" si="14"/>
        <v>0</v>
      </c>
      <c r="T163" s="158"/>
      <c r="U163" s="159">
        <f>IF(E163="",,IF(K163&gt;=40,0,(VLOOKUP(K163,tabellen!$B$7:$D$12,3))))</f>
        <v>0</v>
      </c>
      <c r="V163" s="160">
        <f>IF(E163="",,IF(K163&gt;=40,0,(VLOOKUP(K163,tabellen!$B$7:$F$12,5))))</f>
        <v>0</v>
      </c>
      <c r="W163" s="156">
        <f t="shared" si="17"/>
        <v>0</v>
      </c>
      <c r="X163" s="161"/>
      <c r="Y163" s="162">
        <f t="shared" si="15"/>
        <v>0</v>
      </c>
      <c r="Z163" s="141"/>
      <c r="AA163" s="116"/>
    </row>
    <row r="164" spans="2:27" ht="12.75" customHeight="1" x14ac:dyDescent="0.2">
      <c r="B164" s="115"/>
      <c r="C164" s="141"/>
      <c r="D164" s="163"/>
      <c r="E164" s="158"/>
      <c r="F164" s="158"/>
      <c r="G164" s="164"/>
      <c r="H164" s="150"/>
      <c r="I164" s="137"/>
      <c r="J164" s="152">
        <f t="shared" si="12"/>
        <v>0</v>
      </c>
      <c r="K164" s="153">
        <f>IF(E164="",,tabellen!$B$2-F164)</f>
        <v>0</v>
      </c>
      <c r="L164" s="137"/>
      <c r="M164" s="153">
        <f t="shared" si="13"/>
        <v>0</v>
      </c>
      <c r="N164" s="150"/>
      <c r="O164" s="154">
        <f>IF(E164="",,IF(K164&gt;=25,0,(VLOOKUP(K164,tabellen!$B$7:$C$12,2))))</f>
        <v>0</v>
      </c>
      <c r="P164" s="155">
        <f>IF(E164="",,IF(K164&gt;=25,0,(VLOOKUP(K164,tabellen!$B$7:$E$12,4))))</f>
        <v>0</v>
      </c>
      <c r="Q164" s="156">
        <f t="shared" si="16"/>
        <v>0</v>
      </c>
      <c r="R164" s="139"/>
      <c r="S164" s="157">
        <f t="shared" si="14"/>
        <v>0</v>
      </c>
      <c r="T164" s="158"/>
      <c r="U164" s="159">
        <f>IF(E164="",,IF(K164&gt;=40,0,(VLOOKUP(K164,tabellen!$B$7:$D$12,3))))</f>
        <v>0</v>
      </c>
      <c r="V164" s="160">
        <f>IF(E164="",,IF(K164&gt;=40,0,(VLOOKUP(K164,tabellen!$B$7:$F$12,5))))</f>
        <v>0</v>
      </c>
      <c r="W164" s="156">
        <f t="shared" si="17"/>
        <v>0</v>
      </c>
      <c r="X164" s="161"/>
      <c r="Y164" s="162">
        <f t="shared" si="15"/>
        <v>0</v>
      </c>
      <c r="Z164" s="141"/>
      <c r="AA164" s="116"/>
    </row>
    <row r="165" spans="2:27" ht="12.75" customHeight="1" x14ac:dyDescent="0.2">
      <c r="B165" s="115"/>
      <c r="C165" s="141"/>
      <c r="D165" s="163"/>
      <c r="E165" s="158"/>
      <c r="F165" s="158"/>
      <c r="G165" s="164"/>
      <c r="H165" s="150"/>
      <c r="I165" s="137"/>
      <c r="J165" s="152">
        <f t="shared" si="12"/>
        <v>0</v>
      </c>
      <c r="K165" s="153">
        <f>IF(E165="",,tabellen!$B$2-F165)</f>
        <v>0</v>
      </c>
      <c r="L165" s="137"/>
      <c r="M165" s="153">
        <f t="shared" si="13"/>
        <v>0</v>
      </c>
      <c r="N165" s="150"/>
      <c r="O165" s="154">
        <f>IF(E165="",,IF(K165&gt;=25,0,(VLOOKUP(K165,tabellen!$B$7:$C$12,2))))</f>
        <v>0</v>
      </c>
      <c r="P165" s="155">
        <f>IF(E165="",,IF(K165&gt;=25,0,(VLOOKUP(K165,tabellen!$B$7:$E$12,4))))</f>
        <v>0</v>
      </c>
      <c r="Q165" s="156">
        <f t="shared" si="16"/>
        <v>0</v>
      </c>
      <c r="R165" s="139"/>
      <c r="S165" s="157">
        <f t="shared" si="14"/>
        <v>0</v>
      </c>
      <c r="T165" s="158"/>
      <c r="U165" s="159">
        <f>IF(E165="",,IF(K165&gt;=40,0,(VLOOKUP(K165,tabellen!$B$7:$D$12,3))))</f>
        <v>0</v>
      </c>
      <c r="V165" s="160">
        <f>IF(E165="",,IF(K165&gt;=40,0,(VLOOKUP(K165,tabellen!$B$7:$F$12,5))))</f>
        <v>0</v>
      </c>
      <c r="W165" s="156">
        <f t="shared" si="17"/>
        <v>0</v>
      </c>
      <c r="X165" s="161"/>
      <c r="Y165" s="162">
        <f t="shared" si="15"/>
        <v>0</v>
      </c>
      <c r="Z165" s="141"/>
      <c r="AA165" s="116"/>
    </row>
    <row r="166" spans="2:27" ht="12.75" customHeight="1" x14ac:dyDescent="0.2">
      <c r="B166" s="115"/>
      <c r="C166" s="141"/>
      <c r="D166" s="163"/>
      <c r="E166" s="158"/>
      <c r="F166" s="158"/>
      <c r="G166" s="164"/>
      <c r="H166" s="150"/>
      <c r="I166" s="137"/>
      <c r="J166" s="152">
        <f t="shared" si="12"/>
        <v>0</v>
      </c>
      <c r="K166" s="153">
        <f>IF(E166="",,tabellen!$B$2-F166)</f>
        <v>0</v>
      </c>
      <c r="L166" s="137"/>
      <c r="M166" s="153">
        <f t="shared" si="13"/>
        <v>0</v>
      </c>
      <c r="N166" s="150"/>
      <c r="O166" s="154">
        <f>IF(E166="",,IF(K166&gt;=25,0,(VLOOKUP(K166,tabellen!$B$7:$C$12,2))))</f>
        <v>0</v>
      </c>
      <c r="P166" s="155">
        <f>IF(E166="",,IF(K166&gt;=25,0,(VLOOKUP(K166,tabellen!$B$7:$E$12,4))))</f>
        <v>0</v>
      </c>
      <c r="Q166" s="156">
        <f t="shared" si="16"/>
        <v>0</v>
      </c>
      <c r="R166" s="139"/>
      <c r="S166" s="157">
        <f t="shared" si="14"/>
        <v>0</v>
      </c>
      <c r="T166" s="158"/>
      <c r="U166" s="159">
        <f>IF(E166="",,IF(K166&gt;=40,0,(VLOOKUP(K166,tabellen!$B$7:$D$12,3))))</f>
        <v>0</v>
      </c>
      <c r="V166" s="160">
        <f>IF(E166="",,IF(K166&gt;=40,0,(VLOOKUP(K166,tabellen!$B$7:$F$12,5))))</f>
        <v>0</v>
      </c>
      <c r="W166" s="156">
        <f t="shared" si="17"/>
        <v>0</v>
      </c>
      <c r="X166" s="161"/>
      <c r="Y166" s="162">
        <f t="shared" si="15"/>
        <v>0</v>
      </c>
      <c r="Z166" s="141"/>
      <c r="AA166" s="116"/>
    </row>
    <row r="167" spans="2:27" ht="12.75" customHeight="1" x14ac:dyDescent="0.2">
      <c r="B167" s="115"/>
      <c r="C167" s="141"/>
      <c r="D167" s="163"/>
      <c r="E167" s="158"/>
      <c r="F167" s="158"/>
      <c r="G167" s="164"/>
      <c r="H167" s="150"/>
      <c r="I167" s="137"/>
      <c r="J167" s="152">
        <f t="shared" si="12"/>
        <v>0</v>
      </c>
      <c r="K167" s="153">
        <f>IF(E167="",,tabellen!$B$2-F167)</f>
        <v>0</v>
      </c>
      <c r="L167" s="137"/>
      <c r="M167" s="153">
        <f t="shared" si="13"/>
        <v>0</v>
      </c>
      <c r="N167" s="150"/>
      <c r="O167" s="154">
        <f>IF(E167="",,IF(K167&gt;=25,0,(VLOOKUP(K167,tabellen!$B$7:$C$12,2))))</f>
        <v>0</v>
      </c>
      <c r="P167" s="155">
        <f>IF(E167="",,IF(K167&gt;=25,0,(VLOOKUP(K167,tabellen!$B$7:$E$12,4))))</f>
        <v>0</v>
      </c>
      <c r="Q167" s="156">
        <f t="shared" si="16"/>
        <v>0</v>
      </c>
      <c r="R167" s="139"/>
      <c r="S167" s="157">
        <f t="shared" si="14"/>
        <v>0</v>
      </c>
      <c r="T167" s="158"/>
      <c r="U167" s="159">
        <f>IF(E167="",,IF(K167&gt;=40,0,(VLOOKUP(K167,tabellen!$B$7:$D$12,3))))</f>
        <v>0</v>
      </c>
      <c r="V167" s="160">
        <f>IF(E167="",,IF(K167&gt;=40,0,(VLOOKUP(K167,tabellen!$B$7:$F$12,5))))</f>
        <v>0</v>
      </c>
      <c r="W167" s="156">
        <f t="shared" si="17"/>
        <v>0</v>
      </c>
      <c r="X167" s="161"/>
      <c r="Y167" s="162">
        <f t="shared" si="15"/>
        <v>0</v>
      </c>
      <c r="Z167" s="141"/>
      <c r="AA167" s="116"/>
    </row>
    <row r="168" spans="2:27" ht="12.75" customHeight="1" x14ac:dyDescent="0.2">
      <c r="B168" s="115"/>
      <c r="C168" s="141"/>
      <c r="D168" s="163"/>
      <c r="E168" s="158"/>
      <c r="F168" s="158"/>
      <c r="G168" s="164"/>
      <c r="H168" s="150"/>
      <c r="I168" s="137"/>
      <c r="J168" s="152">
        <f t="shared" si="12"/>
        <v>0</v>
      </c>
      <c r="K168" s="153">
        <f>IF(E168="",,tabellen!$B$2-F168)</f>
        <v>0</v>
      </c>
      <c r="L168" s="137"/>
      <c r="M168" s="153">
        <f t="shared" si="13"/>
        <v>0</v>
      </c>
      <c r="N168" s="150"/>
      <c r="O168" s="154">
        <f>IF(E168="",,IF(K168&gt;=25,0,(VLOOKUP(K168,tabellen!$B$7:$C$12,2))))</f>
        <v>0</v>
      </c>
      <c r="P168" s="155">
        <f>IF(E168="",,IF(K168&gt;=25,0,(VLOOKUP(K168,tabellen!$B$7:$E$12,4))))</f>
        <v>0</v>
      </c>
      <c r="Q168" s="156">
        <f t="shared" si="16"/>
        <v>0</v>
      </c>
      <c r="R168" s="139"/>
      <c r="S168" s="157">
        <f t="shared" si="14"/>
        <v>0</v>
      </c>
      <c r="T168" s="158"/>
      <c r="U168" s="159">
        <f>IF(E168="",,IF(K168&gt;=40,0,(VLOOKUP(K168,tabellen!$B$7:$D$12,3))))</f>
        <v>0</v>
      </c>
      <c r="V168" s="160">
        <f>IF(E168="",,IF(K168&gt;=40,0,(VLOOKUP(K168,tabellen!$B$7:$F$12,5))))</f>
        <v>0</v>
      </c>
      <c r="W168" s="156">
        <f t="shared" si="17"/>
        <v>0</v>
      </c>
      <c r="X168" s="161"/>
      <c r="Y168" s="162">
        <f t="shared" si="15"/>
        <v>0</v>
      </c>
      <c r="Z168" s="141"/>
      <c r="AA168" s="116"/>
    </row>
    <row r="169" spans="2:27" ht="12.75" customHeight="1" x14ac:dyDescent="0.2">
      <c r="B169" s="115"/>
      <c r="C169" s="141"/>
      <c r="D169" s="163"/>
      <c r="E169" s="158"/>
      <c r="F169" s="158"/>
      <c r="G169" s="164"/>
      <c r="H169" s="150"/>
      <c r="I169" s="137"/>
      <c r="J169" s="152">
        <f t="shared" si="12"/>
        <v>0</v>
      </c>
      <c r="K169" s="153">
        <f>IF(E169="",,tabellen!$B$2-F169)</f>
        <v>0</v>
      </c>
      <c r="L169" s="137"/>
      <c r="M169" s="153">
        <f t="shared" si="13"/>
        <v>0</v>
      </c>
      <c r="N169" s="150"/>
      <c r="O169" s="154">
        <f>IF(E169="",,IF(K169&gt;=25,0,(VLOOKUP(K169,tabellen!$B$7:$C$12,2))))</f>
        <v>0</v>
      </c>
      <c r="P169" s="155">
        <f>IF(E169="",,IF(K169&gt;=25,0,(VLOOKUP(K169,tabellen!$B$7:$E$12,4))))</f>
        <v>0</v>
      </c>
      <c r="Q169" s="156">
        <f t="shared" si="16"/>
        <v>0</v>
      </c>
      <c r="R169" s="139"/>
      <c r="S169" s="157">
        <f t="shared" si="14"/>
        <v>0</v>
      </c>
      <c r="T169" s="158"/>
      <c r="U169" s="159">
        <f>IF(E169="",,IF(K169&gt;=40,0,(VLOOKUP(K169,tabellen!$B$7:$D$12,3))))</f>
        <v>0</v>
      </c>
      <c r="V169" s="160">
        <f>IF(E169="",,IF(K169&gt;=40,0,(VLOOKUP(K169,tabellen!$B$7:$F$12,5))))</f>
        <v>0</v>
      </c>
      <c r="W169" s="156">
        <f t="shared" si="17"/>
        <v>0</v>
      </c>
      <c r="X169" s="161"/>
      <c r="Y169" s="162">
        <f t="shared" si="15"/>
        <v>0</v>
      </c>
      <c r="Z169" s="141"/>
      <c r="AA169" s="116"/>
    </row>
    <row r="170" spans="2:27" ht="12.75" customHeight="1" x14ac:dyDescent="0.2">
      <c r="B170" s="115"/>
      <c r="C170" s="141"/>
      <c r="D170" s="163"/>
      <c r="E170" s="158"/>
      <c r="F170" s="158"/>
      <c r="G170" s="164"/>
      <c r="H170" s="150"/>
      <c r="I170" s="137"/>
      <c r="J170" s="152">
        <f t="shared" si="12"/>
        <v>0</v>
      </c>
      <c r="K170" s="153">
        <f>IF(E170="",,tabellen!$B$2-F170)</f>
        <v>0</v>
      </c>
      <c r="L170" s="137"/>
      <c r="M170" s="153">
        <f t="shared" si="13"/>
        <v>0</v>
      </c>
      <c r="N170" s="150"/>
      <c r="O170" s="154">
        <f>IF(E170="",,IF(K170&gt;=25,0,(VLOOKUP(K170,tabellen!$B$7:$C$12,2))))</f>
        <v>0</v>
      </c>
      <c r="P170" s="155">
        <f>IF(E170="",,IF(K170&gt;=25,0,(VLOOKUP(K170,tabellen!$B$7:$E$12,4))))</f>
        <v>0</v>
      </c>
      <c r="Q170" s="156">
        <f t="shared" si="16"/>
        <v>0</v>
      </c>
      <c r="R170" s="139"/>
      <c r="S170" s="157">
        <f t="shared" si="14"/>
        <v>0</v>
      </c>
      <c r="T170" s="158"/>
      <c r="U170" s="159">
        <f>IF(E170="",,IF(K170&gt;=40,0,(VLOOKUP(K170,tabellen!$B$7:$D$12,3))))</f>
        <v>0</v>
      </c>
      <c r="V170" s="160">
        <f>IF(E170="",,IF(K170&gt;=40,0,(VLOOKUP(K170,tabellen!$B$7:$F$12,5))))</f>
        <v>0</v>
      </c>
      <c r="W170" s="156">
        <f t="shared" si="17"/>
        <v>0</v>
      </c>
      <c r="X170" s="161"/>
      <c r="Y170" s="162">
        <f t="shared" si="15"/>
        <v>0</v>
      </c>
      <c r="Z170" s="141"/>
      <c r="AA170" s="116"/>
    </row>
    <row r="171" spans="2:27" ht="12.75" customHeight="1" x14ac:dyDescent="0.2">
      <c r="B171" s="115"/>
      <c r="C171" s="141"/>
      <c r="D171" s="163"/>
      <c r="E171" s="158"/>
      <c r="F171" s="158"/>
      <c r="G171" s="164"/>
      <c r="H171" s="150"/>
      <c r="I171" s="137"/>
      <c r="J171" s="152">
        <f t="shared" si="12"/>
        <v>0</v>
      </c>
      <c r="K171" s="153">
        <f>IF(E171="",,tabellen!$B$2-F171)</f>
        <v>0</v>
      </c>
      <c r="L171" s="137"/>
      <c r="M171" s="153">
        <f t="shared" si="13"/>
        <v>0</v>
      </c>
      <c r="N171" s="150"/>
      <c r="O171" s="154">
        <f>IF(E171="",,IF(K171&gt;=25,0,(VLOOKUP(K171,tabellen!$B$7:$C$12,2))))</f>
        <v>0</v>
      </c>
      <c r="P171" s="155">
        <f>IF(E171="",,IF(K171&gt;=25,0,(VLOOKUP(K171,tabellen!$B$7:$E$12,4))))</f>
        <v>0</v>
      </c>
      <c r="Q171" s="156">
        <f t="shared" si="16"/>
        <v>0</v>
      </c>
      <c r="R171" s="139"/>
      <c r="S171" s="157">
        <f t="shared" si="14"/>
        <v>0</v>
      </c>
      <c r="T171" s="158"/>
      <c r="U171" s="159">
        <f>IF(E171="",,IF(K171&gt;=40,0,(VLOOKUP(K171,tabellen!$B$7:$D$12,3))))</f>
        <v>0</v>
      </c>
      <c r="V171" s="160">
        <f>IF(E171="",,IF(K171&gt;=40,0,(VLOOKUP(K171,tabellen!$B$7:$F$12,5))))</f>
        <v>0</v>
      </c>
      <c r="W171" s="156">
        <f t="shared" si="17"/>
        <v>0</v>
      </c>
      <c r="X171" s="161"/>
      <c r="Y171" s="162">
        <f t="shared" si="15"/>
        <v>0</v>
      </c>
      <c r="Z171" s="141"/>
      <c r="AA171" s="116"/>
    </row>
    <row r="172" spans="2:27" ht="12.75" customHeight="1" x14ac:dyDescent="0.2">
      <c r="B172" s="115"/>
      <c r="C172" s="141"/>
      <c r="D172" s="163"/>
      <c r="E172" s="158"/>
      <c r="F172" s="158"/>
      <c r="G172" s="164"/>
      <c r="H172" s="150"/>
      <c r="I172" s="137"/>
      <c r="J172" s="152">
        <f t="shared" si="12"/>
        <v>0</v>
      </c>
      <c r="K172" s="153">
        <f>IF(E172="",,tabellen!$B$2-F172)</f>
        <v>0</v>
      </c>
      <c r="L172" s="137"/>
      <c r="M172" s="153">
        <f t="shared" si="13"/>
        <v>0</v>
      </c>
      <c r="N172" s="150"/>
      <c r="O172" s="154">
        <f>IF(E172="",,IF(K172&gt;=25,0,(VLOOKUP(K172,tabellen!$B$7:$C$12,2))))</f>
        <v>0</v>
      </c>
      <c r="P172" s="155">
        <f>IF(E172="",,IF(K172&gt;=25,0,(VLOOKUP(K172,tabellen!$B$7:$E$12,4))))</f>
        <v>0</v>
      </c>
      <c r="Q172" s="156">
        <f t="shared" si="16"/>
        <v>0</v>
      </c>
      <c r="R172" s="139"/>
      <c r="S172" s="157">
        <f t="shared" si="14"/>
        <v>0</v>
      </c>
      <c r="T172" s="158"/>
      <c r="U172" s="159">
        <f>IF(E172="",,IF(K172&gt;=40,0,(VLOOKUP(K172,tabellen!$B$7:$D$12,3))))</f>
        <v>0</v>
      </c>
      <c r="V172" s="160">
        <f>IF(E172="",,IF(K172&gt;=40,0,(VLOOKUP(K172,tabellen!$B$7:$F$12,5))))</f>
        <v>0</v>
      </c>
      <c r="W172" s="156">
        <f t="shared" si="17"/>
        <v>0</v>
      </c>
      <c r="X172" s="161"/>
      <c r="Y172" s="162">
        <f t="shared" si="15"/>
        <v>0</v>
      </c>
      <c r="Z172" s="141"/>
      <c r="AA172" s="116"/>
    </row>
    <row r="173" spans="2:27" ht="12.75" customHeight="1" x14ac:dyDescent="0.2">
      <c r="B173" s="115"/>
      <c r="C173" s="141"/>
      <c r="D173" s="163"/>
      <c r="E173" s="158"/>
      <c r="F173" s="158"/>
      <c r="G173" s="164"/>
      <c r="H173" s="150"/>
      <c r="I173" s="137"/>
      <c r="J173" s="152">
        <f t="shared" si="12"/>
        <v>0</v>
      </c>
      <c r="K173" s="153">
        <f>IF(E173="",,tabellen!$B$2-F173)</f>
        <v>0</v>
      </c>
      <c r="L173" s="137"/>
      <c r="M173" s="153">
        <f t="shared" si="13"/>
        <v>0</v>
      </c>
      <c r="N173" s="150"/>
      <c r="O173" s="154">
        <f>IF(E173="",,IF(K173&gt;=25,0,(VLOOKUP(K173,tabellen!$B$7:$C$12,2))))</f>
        <v>0</v>
      </c>
      <c r="P173" s="155">
        <f>IF(E173="",,IF(K173&gt;=25,0,(VLOOKUP(K173,tabellen!$B$7:$E$12,4))))</f>
        <v>0</v>
      </c>
      <c r="Q173" s="156">
        <f t="shared" si="16"/>
        <v>0</v>
      </c>
      <c r="R173" s="139"/>
      <c r="S173" s="157">
        <f t="shared" si="14"/>
        <v>0</v>
      </c>
      <c r="T173" s="158"/>
      <c r="U173" s="159">
        <f>IF(E173="",,IF(K173&gt;=40,0,(VLOOKUP(K173,tabellen!$B$7:$D$12,3))))</f>
        <v>0</v>
      </c>
      <c r="V173" s="160">
        <f>IF(E173="",,IF(K173&gt;=40,0,(VLOOKUP(K173,tabellen!$B$7:$F$12,5))))</f>
        <v>0</v>
      </c>
      <c r="W173" s="156">
        <f t="shared" si="17"/>
        <v>0</v>
      </c>
      <c r="X173" s="161"/>
      <c r="Y173" s="162">
        <f t="shared" si="15"/>
        <v>0</v>
      </c>
      <c r="Z173" s="141"/>
      <c r="AA173" s="116"/>
    </row>
    <row r="174" spans="2:27" ht="12.75" customHeight="1" x14ac:dyDescent="0.2">
      <c r="B174" s="115"/>
      <c r="C174" s="141"/>
      <c r="D174" s="163"/>
      <c r="E174" s="158"/>
      <c r="F174" s="158"/>
      <c r="G174" s="164"/>
      <c r="H174" s="150"/>
      <c r="I174" s="137"/>
      <c r="J174" s="152">
        <f t="shared" si="12"/>
        <v>0</v>
      </c>
      <c r="K174" s="153">
        <f>IF(E174="",,tabellen!$B$2-F174)</f>
        <v>0</v>
      </c>
      <c r="L174" s="137"/>
      <c r="M174" s="153">
        <f t="shared" si="13"/>
        <v>0</v>
      </c>
      <c r="N174" s="150"/>
      <c r="O174" s="154">
        <f>IF(E174="",,IF(K174&gt;=25,0,(VLOOKUP(K174,tabellen!$B$7:$C$12,2))))</f>
        <v>0</v>
      </c>
      <c r="P174" s="155">
        <f>IF(E174="",,IF(K174&gt;=25,0,(VLOOKUP(K174,tabellen!$B$7:$E$12,4))))</f>
        <v>0</v>
      </c>
      <c r="Q174" s="156">
        <f t="shared" si="16"/>
        <v>0</v>
      </c>
      <c r="R174" s="139"/>
      <c r="S174" s="157">
        <f t="shared" si="14"/>
        <v>0</v>
      </c>
      <c r="T174" s="158"/>
      <c r="U174" s="159">
        <f>IF(E174="",,IF(K174&gt;=40,0,(VLOOKUP(K174,tabellen!$B$7:$D$12,3))))</f>
        <v>0</v>
      </c>
      <c r="V174" s="160">
        <f>IF(E174="",,IF(K174&gt;=40,0,(VLOOKUP(K174,tabellen!$B$7:$F$12,5))))</f>
        <v>0</v>
      </c>
      <c r="W174" s="156">
        <f t="shared" si="17"/>
        <v>0</v>
      </c>
      <c r="X174" s="161"/>
      <c r="Y174" s="162">
        <f t="shared" si="15"/>
        <v>0</v>
      </c>
      <c r="Z174" s="141"/>
      <c r="AA174" s="116"/>
    </row>
    <row r="175" spans="2:27" ht="12.75" customHeight="1" x14ac:dyDescent="0.2">
      <c r="B175" s="115"/>
      <c r="C175" s="141"/>
      <c r="D175" s="163"/>
      <c r="E175" s="158"/>
      <c r="F175" s="158"/>
      <c r="G175" s="164"/>
      <c r="H175" s="150"/>
      <c r="I175" s="137"/>
      <c r="J175" s="152">
        <f t="shared" si="12"/>
        <v>0</v>
      </c>
      <c r="K175" s="153">
        <f>IF(E175="",,tabellen!$B$2-F175)</f>
        <v>0</v>
      </c>
      <c r="L175" s="137"/>
      <c r="M175" s="153">
        <f t="shared" si="13"/>
        <v>0</v>
      </c>
      <c r="N175" s="150"/>
      <c r="O175" s="154">
        <f>IF(E175="",,IF(K175&gt;=25,0,(VLOOKUP(K175,tabellen!$B$7:$C$12,2))))</f>
        <v>0</v>
      </c>
      <c r="P175" s="155">
        <f>IF(E175="",,IF(K175&gt;=25,0,(VLOOKUP(K175,tabellen!$B$7:$E$12,4))))</f>
        <v>0</v>
      </c>
      <c r="Q175" s="156">
        <f t="shared" si="16"/>
        <v>0</v>
      </c>
      <c r="R175" s="139"/>
      <c r="S175" s="157">
        <f t="shared" si="14"/>
        <v>0</v>
      </c>
      <c r="T175" s="158"/>
      <c r="U175" s="159">
        <f>IF(E175="",,IF(K175&gt;=40,0,(VLOOKUP(K175,tabellen!$B$7:$D$12,3))))</f>
        <v>0</v>
      </c>
      <c r="V175" s="160">
        <f>IF(E175="",,IF(K175&gt;=40,0,(VLOOKUP(K175,tabellen!$B$7:$F$12,5))))</f>
        <v>0</v>
      </c>
      <c r="W175" s="156">
        <f t="shared" si="17"/>
        <v>0</v>
      </c>
      <c r="X175" s="161"/>
      <c r="Y175" s="162">
        <f t="shared" si="15"/>
        <v>0</v>
      </c>
      <c r="Z175" s="141"/>
      <c r="AA175" s="116"/>
    </row>
    <row r="176" spans="2:27" ht="12.75" customHeight="1" x14ac:dyDescent="0.2">
      <c r="B176" s="115"/>
      <c r="C176" s="141"/>
      <c r="D176" s="163"/>
      <c r="E176" s="158"/>
      <c r="F176" s="158"/>
      <c r="G176" s="164"/>
      <c r="H176" s="150"/>
      <c r="I176" s="137"/>
      <c r="J176" s="152">
        <f t="shared" si="12"/>
        <v>0</v>
      </c>
      <c r="K176" s="153">
        <f>IF(E176="",,tabellen!$B$2-F176)</f>
        <v>0</v>
      </c>
      <c r="L176" s="137"/>
      <c r="M176" s="153">
        <f t="shared" si="13"/>
        <v>0</v>
      </c>
      <c r="N176" s="150"/>
      <c r="O176" s="154">
        <f>IF(E176="",,IF(K176&gt;=25,0,(VLOOKUP(K176,tabellen!$B$7:$C$12,2))))</f>
        <v>0</v>
      </c>
      <c r="P176" s="155">
        <f>IF(E176="",,IF(K176&gt;=25,0,(VLOOKUP(K176,tabellen!$B$7:$E$12,4))))</f>
        <v>0</v>
      </c>
      <c r="Q176" s="156">
        <f t="shared" si="16"/>
        <v>0</v>
      </c>
      <c r="R176" s="139"/>
      <c r="S176" s="157">
        <f t="shared" si="14"/>
        <v>0</v>
      </c>
      <c r="T176" s="158"/>
      <c r="U176" s="159">
        <f>IF(E176="",,IF(K176&gt;=40,0,(VLOOKUP(K176,tabellen!$B$7:$D$12,3))))</f>
        <v>0</v>
      </c>
      <c r="V176" s="160">
        <f>IF(E176="",,IF(K176&gt;=40,0,(VLOOKUP(K176,tabellen!$B$7:$F$12,5))))</f>
        <v>0</v>
      </c>
      <c r="W176" s="156">
        <f t="shared" si="17"/>
        <v>0</v>
      </c>
      <c r="X176" s="161"/>
      <c r="Y176" s="162">
        <f t="shared" si="15"/>
        <v>0</v>
      </c>
      <c r="Z176" s="141"/>
      <c r="AA176" s="116"/>
    </row>
    <row r="177" spans="2:27" ht="12.75" customHeight="1" x14ac:dyDescent="0.2">
      <c r="B177" s="115"/>
      <c r="C177" s="141"/>
      <c r="D177" s="163"/>
      <c r="E177" s="158"/>
      <c r="F177" s="158"/>
      <c r="G177" s="164"/>
      <c r="H177" s="150"/>
      <c r="I177" s="137"/>
      <c r="J177" s="152">
        <f t="shared" si="12"/>
        <v>0</v>
      </c>
      <c r="K177" s="153">
        <f>IF(E177="",,tabellen!$B$2-F177)</f>
        <v>0</v>
      </c>
      <c r="L177" s="137"/>
      <c r="M177" s="153">
        <f t="shared" si="13"/>
        <v>0</v>
      </c>
      <c r="N177" s="150"/>
      <c r="O177" s="154">
        <f>IF(E177="",,IF(K177&gt;=25,0,(VLOOKUP(K177,tabellen!$B$7:$C$12,2))))</f>
        <v>0</v>
      </c>
      <c r="P177" s="155">
        <f>IF(E177="",,IF(K177&gt;=25,0,(VLOOKUP(K177,tabellen!$B$7:$E$12,4))))</f>
        <v>0</v>
      </c>
      <c r="Q177" s="156">
        <f t="shared" si="16"/>
        <v>0</v>
      </c>
      <c r="R177" s="139"/>
      <c r="S177" s="157">
        <f t="shared" si="14"/>
        <v>0</v>
      </c>
      <c r="T177" s="158"/>
      <c r="U177" s="159">
        <f>IF(E177="",,IF(K177&gt;=40,0,(VLOOKUP(K177,tabellen!$B$7:$D$12,3))))</f>
        <v>0</v>
      </c>
      <c r="V177" s="160">
        <f>IF(E177="",,IF(K177&gt;=40,0,(VLOOKUP(K177,tabellen!$B$7:$F$12,5))))</f>
        <v>0</v>
      </c>
      <c r="W177" s="156">
        <f t="shared" si="17"/>
        <v>0</v>
      </c>
      <c r="X177" s="161"/>
      <c r="Y177" s="162">
        <f t="shared" si="15"/>
        <v>0</v>
      </c>
      <c r="Z177" s="141"/>
      <c r="AA177" s="116"/>
    </row>
    <row r="178" spans="2:27" ht="12.75" customHeight="1" x14ac:dyDescent="0.2">
      <c r="B178" s="115"/>
      <c r="C178" s="141"/>
      <c r="D178" s="163"/>
      <c r="E178" s="158"/>
      <c r="F178" s="158"/>
      <c r="G178" s="164"/>
      <c r="H178" s="150"/>
      <c r="I178" s="137"/>
      <c r="J178" s="152">
        <f t="shared" si="12"/>
        <v>0</v>
      </c>
      <c r="K178" s="153">
        <f>IF(E178="",,tabellen!$B$2-F178)</f>
        <v>0</v>
      </c>
      <c r="L178" s="137"/>
      <c r="M178" s="153">
        <f t="shared" si="13"/>
        <v>0</v>
      </c>
      <c r="N178" s="150"/>
      <c r="O178" s="154">
        <f>IF(E178="",,IF(K178&gt;=25,0,(VLOOKUP(K178,tabellen!$B$7:$C$12,2))))</f>
        <v>0</v>
      </c>
      <c r="P178" s="155">
        <f>IF(E178="",,IF(K178&gt;=25,0,(VLOOKUP(K178,tabellen!$B$7:$E$12,4))))</f>
        <v>0</v>
      </c>
      <c r="Q178" s="156">
        <f t="shared" si="16"/>
        <v>0</v>
      </c>
      <c r="R178" s="139"/>
      <c r="S178" s="157">
        <f t="shared" si="14"/>
        <v>0</v>
      </c>
      <c r="T178" s="158"/>
      <c r="U178" s="159">
        <f>IF(E178="",,IF(K178&gt;=40,0,(VLOOKUP(K178,tabellen!$B$7:$D$12,3))))</f>
        <v>0</v>
      </c>
      <c r="V178" s="160">
        <f>IF(E178="",,IF(K178&gt;=40,0,(VLOOKUP(K178,tabellen!$B$7:$F$12,5))))</f>
        <v>0</v>
      </c>
      <c r="W178" s="156">
        <f t="shared" si="17"/>
        <v>0</v>
      </c>
      <c r="X178" s="161"/>
      <c r="Y178" s="162">
        <f t="shared" si="15"/>
        <v>0</v>
      </c>
      <c r="Z178" s="141"/>
      <c r="AA178" s="116"/>
    </row>
    <row r="179" spans="2:27" ht="12.75" customHeight="1" x14ac:dyDescent="0.2">
      <c r="B179" s="115"/>
      <c r="C179" s="141"/>
      <c r="D179" s="163"/>
      <c r="E179" s="158"/>
      <c r="F179" s="158"/>
      <c r="G179" s="164"/>
      <c r="H179" s="150"/>
      <c r="I179" s="137"/>
      <c r="J179" s="152">
        <f t="shared" si="12"/>
        <v>0</v>
      </c>
      <c r="K179" s="153">
        <f>IF(E179="",,tabellen!$B$2-F179)</f>
        <v>0</v>
      </c>
      <c r="L179" s="137"/>
      <c r="M179" s="153">
        <f t="shared" si="13"/>
        <v>0</v>
      </c>
      <c r="N179" s="150"/>
      <c r="O179" s="154">
        <f>IF(E179="",,IF(K179&gt;=25,0,(VLOOKUP(K179,tabellen!$B$7:$C$12,2))))</f>
        <v>0</v>
      </c>
      <c r="P179" s="155">
        <f>IF(E179="",,IF(K179&gt;=25,0,(VLOOKUP(K179,tabellen!$B$7:$E$12,4))))</f>
        <v>0</v>
      </c>
      <c r="Q179" s="156">
        <f t="shared" si="16"/>
        <v>0</v>
      </c>
      <c r="R179" s="139"/>
      <c r="S179" s="157">
        <f t="shared" si="14"/>
        <v>0</v>
      </c>
      <c r="T179" s="158"/>
      <c r="U179" s="159">
        <f>IF(E179="",,IF(K179&gt;=40,0,(VLOOKUP(K179,tabellen!$B$7:$D$12,3))))</f>
        <v>0</v>
      </c>
      <c r="V179" s="160">
        <f>IF(E179="",,IF(K179&gt;=40,0,(VLOOKUP(K179,tabellen!$B$7:$F$12,5))))</f>
        <v>0</v>
      </c>
      <c r="W179" s="156">
        <f t="shared" si="17"/>
        <v>0</v>
      </c>
      <c r="X179" s="161"/>
      <c r="Y179" s="162">
        <f t="shared" si="15"/>
        <v>0</v>
      </c>
      <c r="Z179" s="141"/>
      <c r="AA179" s="116"/>
    </row>
    <row r="180" spans="2:27" ht="12.75" customHeight="1" x14ac:dyDescent="0.2">
      <c r="B180" s="115"/>
      <c r="C180" s="141"/>
      <c r="D180" s="163"/>
      <c r="E180" s="158"/>
      <c r="F180" s="158"/>
      <c r="G180" s="164"/>
      <c r="H180" s="150"/>
      <c r="I180" s="137"/>
      <c r="J180" s="152">
        <f t="shared" si="12"/>
        <v>0</v>
      </c>
      <c r="K180" s="153">
        <f>IF(E180="",,tabellen!$B$2-F180)</f>
        <v>0</v>
      </c>
      <c r="L180" s="137"/>
      <c r="M180" s="153">
        <f t="shared" si="13"/>
        <v>0</v>
      </c>
      <c r="N180" s="150"/>
      <c r="O180" s="154">
        <f>IF(E180="",,IF(K180&gt;=25,0,(VLOOKUP(K180,tabellen!$B$7:$C$12,2))))</f>
        <v>0</v>
      </c>
      <c r="P180" s="155">
        <f>IF(E180="",,IF(K180&gt;=25,0,(VLOOKUP(K180,tabellen!$B$7:$E$12,4))))</f>
        <v>0</v>
      </c>
      <c r="Q180" s="156">
        <f t="shared" si="16"/>
        <v>0</v>
      </c>
      <c r="R180" s="139"/>
      <c r="S180" s="157">
        <f t="shared" si="14"/>
        <v>0</v>
      </c>
      <c r="T180" s="158"/>
      <c r="U180" s="159">
        <f>IF(E180="",,IF(K180&gt;=40,0,(VLOOKUP(K180,tabellen!$B$7:$D$12,3))))</f>
        <v>0</v>
      </c>
      <c r="V180" s="160">
        <f>IF(E180="",,IF(K180&gt;=40,0,(VLOOKUP(K180,tabellen!$B$7:$F$12,5))))</f>
        <v>0</v>
      </c>
      <c r="W180" s="156">
        <f t="shared" si="17"/>
        <v>0</v>
      </c>
      <c r="X180" s="161"/>
      <c r="Y180" s="162">
        <f t="shared" si="15"/>
        <v>0</v>
      </c>
      <c r="Z180" s="141"/>
      <c r="AA180" s="116"/>
    </row>
    <row r="181" spans="2:27" ht="12.75" customHeight="1" x14ac:dyDescent="0.2">
      <c r="B181" s="115"/>
      <c r="C181" s="141"/>
      <c r="D181" s="163"/>
      <c r="E181" s="158"/>
      <c r="F181" s="158"/>
      <c r="G181" s="164"/>
      <c r="H181" s="150"/>
      <c r="I181" s="137"/>
      <c r="J181" s="152">
        <f t="shared" si="12"/>
        <v>0</v>
      </c>
      <c r="K181" s="153">
        <f>IF(E181="",,tabellen!$B$2-F181)</f>
        <v>0</v>
      </c>
      <c r="L181" s="137"/>
      <c r="M181" s="153">
        <f t="shared" si="13"/>
        <v>0</v>
      </c>
      <c r="N181" s="150"/>
      <c r="O181" s="154">
        <f>IF(E181="",,IF(K181&gt;=25,0,(VLOOKUP(K181,tabellen!$B$7:$C$12,2))))</f>
        <v>0</v>
      </c>
      <c r="P181" s="155">
        <f>IF(E181="",,IF(K181&gt;=25,0,(VLOOKUP(K181,tabellen!$B$7:$E$12,4))))</f>
        <v>0</v>
      </c>
      <c r="Q181" s="156">
        <f t="shared" si="16"/>
        <v>0</v>
      </c>
      <c r="R181" s="139"/>
      <c r="S181" s="157">
        <f t="shared" si="14"/>
        <v>0</v>
      </c>
      <c r="T181" s="158"/>
      <c r="U181" s="159">
        <f>IF(E181="",,IF(K181&gt;=40,0,(VLOOKUP(K181,tabellen!$B$7:$D$12,3))))</f>
        <v>0</v>
      </c>
      <c r="V181" s="160">
        <f>IF(E181="",,IF(K181&gt;=40,0,(VLOOKUP(K181,tabellen!$B$7:$F$12,5))))</f>
        <v>0</v>
      </c>
      <c r="W181" s="156">
        <f t="shared" si="17"/>
        <v>0</v>
      </c>
      <c r="X181" s="161"/>
      <c r="Y181" s="162">
        <f t="shared" si="15"/>
        <v>0</v>
      </c>
      <c r="Z181" s="141"/>
      <c r="AA181" s="116"/>
    </row>
    <row r="182" spans="2:27" ht="12.75" customHeight="1" x14ac:dyDescent="0.2">
      <c r="B182" s="115"/>
      <c r="C182" s="141"/>
      <c r="D182" s="163"/>
      <c r="E182" s="158"/>
      <c r="F182" s="158"/>
      <c r="G182" s="164"/>
      <c r="H182" s="150"/>
      <c r="I182" s="137"/>
      <c r="J182" s="152">
        <f t="shared" si="12"/>
        <v>0</v>
      </c>
      <c r="K182" s="153">
        <f>IF(E182="",,tabellen!$B$2-F182)</f>
        <v>0</v>
      </c>
      <c r="L182" s="137"/>
      <c r="M182" s="153">
        <f t="shared" si="13"/>
        <v>0</v>
      </c>
      <c r="N182" s="150"/>
      <c r="O182" s="154">
        <f>IF(E182="",,IF(K182&gt;=25,0,(VLOOKUP(K182,tabellen!$B$7:$C$12,2))))</f>
        <v>0</v>
      </c>
      <c r="P182" s="155">
        <f>IF(E182="",,IF(K182&gt;=25,0,(VLOOKUP(K182,tabellen!$B$7:$E$12,4))))</f>
        <v>0</v>
      </c>
      <c r="Q182" s="156">
        <f t="shared" si="16"/>
        <v>0</v>
      </c>
      <c r="R182" s="139"/>
      <c r="S182" s="157">
        <f t="shared" si="14"/>
        <v>0</v>
      </c>
      <c r="T182" s="158"/>
      <c r="U182" s="159">
        <f>IF(E182="",,IF(K182&gt;=40,0,(VLOOKUP(K182,tabellen!$B$7:$D$12,3))))</f>
        <v>0</v>
      </c>
      <c r="V182" s="160">
        <f>IF(E182="",,IF(K182&gt;=40,0,(VLOOKUP(K182,tabellen!$B$7:$F$12,5))))</f>
        <v>0</v>
      </c>
      <c r="W182" s="156">
        <f t="shared" si="17"/>
        <v>0</v>
      </c>
      <c r="X182" s="161"/>
      <c r="Y182" s="162">
        <f t="shared" si="15"/>
        <v>0</v>
      </c>
      <c r="Z182" s="141"/>
      <c r="AA182" s="116"/>
    </row>
    <row r="183" spans="2:27" ht="12.75" customHeight="1" x14ac:dyDescent="0.2">
      <c r="B183" s="115"/>
      <c r="C183" s="141"/>
      <c r="D183" s="163"/>
      <c r="E183" s="158"/>
      <c r="F183" s="158"/>
      <c r="G183" s="164"/>
      <c r="H183" s="150"/>
      <c r="I183" s="137"/>
      <c r="J183" s="152">
        <f t="shared" si="12"/>
        <v>0</v>
      </c>
      <c r="K183" s="153">
        <f>IF(E183="",,tabellen!$B$2-F183)</f>
        <v>0</v>
      </c>
      <c r="L183" s="137"/>
      <c r="M183" s="153">
        <f t="shared" si="13"/>
        <v>0</v>
      </c>
      <c r="N183" s="150"/>
      <c r="O183" s="154">
        <f>IF(E183="",,IF(K183&gt;=25,0,(VLOOKUP(K183,tabellen!$B$7:$C$12,2))))</f>
        <v>0</v>
      </c>
      <c r="P183" s="155">
        <f>IF(E183="",,IF(K183&gt;=25,0,(VLOOKUP(K183,tabellen!$B$7:$E$12,4))))</f>
        <v>0</v>
      </c>
      <c r="Q183" s="156">
        <f t="shared" si="16"/>
        <v>0</v>
      </c>
      <c r="R183" s="139"/>
      <c r="S183" s="157">
        <f t="shared" si="14"/>
        <v>0</v>
      </c>
      <c r="T183" s="158"/>
      <c r="U183" s="159">
        <f>IF(E183="",,IF(K183&gt;=40,0,(VLOOKUP(K183,tabellen!$B$7:$D$12,3))))</f>
        <v>0</v>
      </c>
      <c r="V183" s="160">
        <f>IF(E183="",,IF(K183&gt;=40,0,(VLOOKUP(K183,tabellen!$B$7:$F$12,5))))</f>
        <v>0</v>
      </c>
      <c r="W183" s="156">
        <f t="shared" si="17"/>
        <v>0</v>
      </c>
      <c r="X183" s="161"/>
      <c r="Y183" s="162">
        <f t="shared" si="15"/>
        <v>0</v>
      </c>
      <c r="Z183" s="141"/>
      <c r="AA183" s="116"/>
    </row>
    <row r="184" spans="2:27" ht="12.75" customHeight="1" x14ac:dyDescent="0.2">
      <c r="B184" s="115"/>
      <c r="C184" s="141"/>
      <c r="D184" s="163"/>
      <c r="E184" s="158"/>
      <c r="F184" s="158"/>
      <c r="G184" s="164"/>
      <c r="H184" s="150"/>
      <c r="I184" s="137"/>
      <c r="J184" s="152">
        <f t="shared" si="12"/>
        <v>0</v>
      </c>
      <c r="K184" s="153">
        <f>IF(E184="",,tabellen!$B$2-F184)</f>
        <v>0</v>
      </c>
      <c r="L184" s="137"/>
      <c r="M184" s="153">
        <f t="shared" si="13"/>
        <v>0</v>
      </c>
      <c r="N184" s="150"/>
      <c r="O184" s="154">
        <f>IF(E184="",,IF(K184&gt;=25,0,(VLOOKUP(K184,tabellen!$B$7:$C$12,2))))</f>
        <v>0</v>
      </c>
      <c r="P184" s="155">
        <f>IF(E184="",,IF(K184&gt;=25,0,(VLOOKUP(K184,tabellen!$B$7:$E$12,4))))</f>
        <v>0</v>
      </c>
      <c r="Q184" s="156">
        <f t="shared" si="16"/>
        <v>0</v>
      </c>
      <c r="R184" s="139"/>
      <c r="S184" s="157">
        <f t="shared" si="14"/>
        <v>0</v>
      </c>
      <c r="T184" s="158"/>
      <c r="U184" s="159">
        <f>IF(E184="",,IF(K184&gt;=40,0,(VLOOKUP(K184,tabellen!$B$7:$D$12,3))))</f>
        <v>0</v>
      </c>
      <c r="V184" s="160">
        <f>IF(E184="",,IF(K184&gt;=40,0,(VLOOKUP(K184,tabellen!$B$7:$F$12,5))))</f>
        <v>0</v>
      </c>
      <c r="W184" s="156">
        <f t="shared" si="17"/>
        <v>0</v>
      </c>
      <c r="X184" s="161"/>
      <c r="Y184" s="162">
        <f t="shared" si="15"/>
        <v>0</v>
      </c>
      <c r="Z184" s="141"/>
      <c r="AA184" s="116"/>
    </row>
    <row r="185" spans="2:27" ht="12.75" customHeight="1" x14ac:dyDescent="0.2">
      <c r="B185" s="115"/>
      <c r="C185" s="141"/>
      <c r="D185" s="163"/>
      <c r="E185" s="158"/>
      <c r="F185" s="158"/>
      <c r="G185" s="164"/>
      <c r="H185" s="150"/>
      <c r="I185" s="137"/>
      <c r="J185" s="152">
        <f t="shared" si="12"/>
        <v>0</v>
      </c>
      <c r="K185" s="153">
        <f>IF(E185="",,tabellen!$B$2-F185)</f>
        <v>0</v>
      </c>
      <c r="L185" s="137"/>
      <c r="M185" s="153">
        <f t="shared" si="13"/>
        <v>0</v>
      </c>
      <c r="N185" s="150"/>
      <c r="O185" s="154">
        <f>IF(E185="",,IF(K185&gt;=25,0,(VLOOKUP(K185,tabellen!$B$7:$C$12,2))))</f>
        <v>0</v>
      </c>
      <c r="P185" s="155">
        <f>IF(E185="",,IF(K185&gt;=25,0,(VLOOKUP(K185,tabellen!$B$7:$E$12,4))))</f>
        <v>0</v>
      </c>
      <c r="Q185" s="156">
        <f t="shared" si="16"/>
        <v>0</v>
      </c>
      <c r="R185" s="139"/>
      <c r="S185" s="157">
        <f t="shared" si="14"/>
        <v>0</v>
      </c>
      <c r="T185" s="158"/>
      <c r="U185" s="159">
        <f>IF(E185="",,IF(K185&gt;=40,0,(VLOOKUP(K185,tabellen!$B$7:$D$12,3))))</f>
        <v>0</v>
      </c>
      <c r="V185" s="160">
        <f>IF(E185="",,IF(K185&gt;=40,0,(VLOOKUP(K185,tabellen!$B$7:$F$12,5))))</f>
        <v>0</v>
      </c>
      <c r="W185" s="156">
        <f t="shared" si="17"/>
        <v>0</v>
      </c>
      <c r="X185" s="161"/>
      <c r="Y185" s="162">
        <f t="shared" si="15"/>
        <v>0</v>
      </c>
      <c r="Z185" s="141"/>
      <c r="AA185" s="116"/>
    </row>
    <row r="186" spans="2:27" ht="12.75" customHeight="1" x14ac:dyDescent="0.2">
      <c r="B186" s="115"/>
      <c r="C186" s="141"/>
      <c r="D186" s="163"/>
      <c r="E186" s="158"/>
      <c r="F186" s="158"/>
      <c r="G186" s="164"/>
      <c r="H186" s="150"/>
      <c r="I186" s="137"/>
      <c r="J186" s="152">
        <f t="shared" si="12"/>
        <v>0</v>
      </c>
      <c r="K186" s="153">
        <f>IF(E186="",,tabellen!$B$2-F186)</f>
        <v>0</v>
      </c>
      <c r="L186" s="137"/>
      <c r="M186" s="153">
        <f t="shared" si="13"/>
        <v>0</v>
      </c>
      <c r="N186" s="150"/>
      <c r="O186" s="154">
        <f>IF(E186="",,IF(K186&gt;=25,0,(VLOOKUP(K186,tabellen!$B$7:$C$12,2))))</f>
        <v>0</v>
      </c>
      <c r="P186" s="155">
        <f>IF(E186="",,IF(K186&gt;=25,0,(VLOOKUP(K186,tabellen!$B$7:$E$12,4))))</f>
        <v>0</v>
      </c>
      <c r="Q186" s="156">
        <f t="shared" si="16"/>
        <v>0</v>
      </c>
      <c r="R186" s="139"/>
      <c r="S186" s="157">
        <f t="shared" si="14"/>
        <v>0</v>
      </c>
      <c r="T186" s="158"/>
      <c r="U186" s="159">
        <f>IF(E186="",,IF(K186&gt;=40,0,(VLOOKUP(K186,tabellen!$B$7:$D$12,3))))</f>
        <v>0</v>
      </c>
      <c r="V186" s="160">
        <f>IF(E186="",,IF(K186&gt;=40,0,(VLOOKUP(K186,tabellen!$B$7:$F$12,5))))</f>
        <v>0</v>
      </c>
      <c r="W186" s="156">
        <f t="shared" si="17"/>
        <v>0</v>
      </c>
      <c r="X186" s="161"/>
      <c r="Y186" s="162">
        <f t="shared" si="15"/>
        <v>0</v>
      </c>
      <c r="Z186" s="141"/>
      <c r="AA186" s="116"/>
    </row>
    <row r="187" spans="2:27" ht="12.75" customHeight="1" x14ac:dyDescent="0.2">
      <c r="B187" s="115"/>
      <c r="C187" s="141"/>
      <c r="D187" s="163"/>
      <c r="E187" s="158"/>
      <c r="F187" s="158"/>
      <c r="G187" s="164"/>
      <c r="H187" s="150"/>
      <c r="I187" s="137"/>
      <c r="J187" s="152">
        <f t="shared" si="12"/>
        <v>0</v>
      </c>
      <c r="K187" s="153">
        <f>IF(E187="",,tabellen!$B$2-F187)</f>
        <v>0</v>
      </c>
      <c r="L187" s="137"/>
      <c r="M187" s="153">
        <f t="shared" si="13"/>
        <v>0</v>
      </c>
      <c r="N187" s="150"/>
      <c r="O187" s="154">
        <f>IF(E187="",,IF(K187&gt;=25,0,(VLOOKUP(K187,tabellen!$B$7:$C$12,2))))</f>
        <v>0</v>
      </c>
      <c r="P187" s="155">
        <f>IF(E187="",,IF(K187&gt;=25,0,(VLOOKUP(K187,tabellen!$B$7:$E$12,4))))</f>
        <v>0</v>
      </c>
      <c r="Q187" s="156">
        <f t="shared" si="16"/>
        <v>0</v>
      </c>
      <c r="R187" s="139"/>
      <c r="S187" s="157">
        <f t="shared" si="14"/>
        <v>0</v>
      </c>
      <c r="T187" s="158"/>
      <c r="U187" s="159">
        <f>IF(E187="",,IF(K187&gt;=40,0,(VLOOKUP(K187,tabellen!$B$7:$D$12,3))))</f>
        <v>0</v>
      </c>
      <c r="V187" s="160">
        <f>IF(E187="",,IF(K187&gt;=40,0,(VLOOKUP(K187,tabellen!$B$7:$F$12,5))))</f>
        <v>0</v>
      </c>
      <c r="W187" s="156">
        <f t="shared" si="17"/>
        <v>0</v>
      </c>
      <c r="X187" s="161"/>
      <c r="Y187" s="162">
        <f t="shared" si="15"/>
        <v>0</v>
      </c>
      <c r="Z187" s="141"/>
      <c r="AA187" s="116"/>
    </row>
    <row r="188" spans="2:27" ht="12.75" customHeight="1" x14ac:dyDescent="0.2">
      <c r="B188" s="115"/>
      <c r="C188" s="141"/>
      <c r="D188" s="163"/>
      <c r="E188" s="158"/>
      <c r="F188" s="158"/>
      <c r="G188" s="164"/>
      <c r="H188" s="150"/>
      <c r="I188" s="137"/>
      <c r="J188" s="152">
        <f t="shared" si="12"/>
        <v>0</v>
      </c>
      <c r="K188" s="153">
        <f>IF(E188="",,tabellen!$B$2-F188)</f>
        <v>0</v>
      </c>
      <c r="L188" s="137"/>
      <c r="M188" s="153">
        <f t="shared" si="13"/>
        <v>0</v>
      </c>
      <c r="N188" s="150"/>
      <c r="O188" s="154">
        <f>IF(E188="",,IF(K188&gt;=25,0,(VLOOKUP(K188,tabellen!$B$7:$C$12,2))))</f>
        <v>0</v>
      </c>
      <c r="P188" s="155">
        <f>IF(E188="",,IF(K188&gt;=25,0,(VLOOKUP(K188,tabellen!$B$7:$E$12,4))))</f>
        <v>0</v>
      </c>
      <c r="Q188" s="156">
        <f t="shared" si="16"/>
        <v>0</v>
      </c>
      <c r="R188" s="139"/>
      <c r="S188" s="157">
        <f t="shared" si="14"/>
        <v>0</v>
      </c>
      <c r="T188" s="158"/>
      <c r="U188" s="159">
        <f>IF(E188="",,IF(K188&gt;=40,0,(VLOOKUP(K188,tabellen!$B$7:$D$12,3))))</f>
        <v>0</v>
      </c>
      <c r="V188" s="160">
        <f>IF(E188="",,IF(K188&gt;=40,0,(VLOOKUP(K188,tabellen!$B$7:$F$12,5))))</f>
        <v>0</v>
      </c>
      <c r="W188" s="156">
        <f t="shared" si="17"/>
        <v>0</v>
      </c>
      <c r="X188" s="161"/>
      <c r="Y188" s="162">
        <f t="shared" si="15"/>
        <v>0</v>
      </c>
      <c r="Z188" s="141"/>
      <c r="AA188" s="116"/>
    </row>
    <row r="189" spans="2:27" ht="12.75" customHeight="1" x14ac:dyDescent="0.2">
      <c r="B189" s="115"/>
      <c r="C189" s="141"/>
      <c r="D189" s="163"/>
      <c r="E189" s="158"/>
      <c r="F189" s="158"/>
      <c r="G189" s="164"/>
      <c r="H189" s="150"/>
      <c r="I189" s="137"/>
      <c r="J189" s="152">
        <f t="shared" si="12"/>
        <v>0</v>
      </c>
      <c r="K189" s="153">
        <f>IF(E189="",,tabellen!$B$2-F189)</f>
        <v>0</v>
      </c>
      <c r="L189" s="137"/>
      <c r="M189" s="153">
        <f t="shared" si="13"/>
        <v>0</v>
      </c>
      <c r="N189" s="150"/>
      <c r="O189" s="154">
        <f>IF(E189="",,IF(K189&gt;=25,0,(VLOOKUP(K189,tabellen!$B$7:$C$12,2))))</f>
        <v>0</v>
      </c>
      <c r="P189" s="155">
        <f>IF(E189="",,IF(K189&gt;=25,0,(VLOOKUP(K189,tabellen!$B$7:$E$12,4))))</f>
        <v>0</v>
      </c>
      <c r="Q189" s="156">
        <f t="shared" si="16"/>
        <v>0</v>
      </c>
      <c r="R189" s="139"/>
      <c r="S189" s="157">
        <f t="shared" si="14"/>
        <v>0</v>
      </c>
      <c r="T189" s="158"/>
      <c r="U189" s="159">
        <f>IF(E189="",,IF(K189&gt;=40,0,(VLOOKUP(K189,tabellen!$B$7:$D$12,3))))</f>
        <v>0</v>
      </c>
      <c r="V189" s="160">
        <f>IF(E189="",,IF(K189&gt;=40,0,(VLOOKUP(K189,tabellen!$B$7:$F$12,5))))</f>
        <v>0</v>
      </c>
      <c r="W189" s="156">
        <f t="shared" si="17"/>
        <v>0</v>
      </c>
      <c r="X189" s="161"/>
      <c r="Y189" s="162">
        <f t="shared" si="15"/>
        <v>0</v>
      </c>
      <c r="Z189" s="141"/>
      <c r="AA189" s="116"/>
    </row>
    <row r="190" spans="2:27" ht="12.75" customHeight="1" x14ac:dyDescent="0.2">
      <c r="B190" s="115"/>
      <c r="C190" s="141"/>
      <c r="D190" s="163"/>
      <c r="E190" s="158"/>
      <c r="F190" s="158"/>
      <c r="G190" s="164"/>
      <c r="H190" s="150"/>
      <c r="I190" s="137"/>
      <c r="J190" s="152">
        <f t="shared" si="12"/>
        <v>0</v>
      </c>
      <c r="K190" s="153">
        <f>IF(E190="",,tabellen!$B$2-F190)</f>
        <v>0</v>
      </c>
      <c r="L190" s="137"/>
      <c r="M190" s="153">
        <f t="shared" si="13"/>
        <v>0</v>
      </c>
      <c r="N190" s="150"/>
      <c r="O190" s="154">
        <f>IF(E190="",,IF(K190&gt;=25,0,(VLOOKUP(K190,tabellen!$B$7:$C$12,2))))</f>
        <v>0</v>
      </c>
      <c r="P190" s="155">
        <f>IF(E190="",,IF(K190&gt;=25,0,(VLOOKUP(K190,tabellen!$B$7:$E$12,4))))</f>
        <v>0</v>
      </c>
      <c r="Q190" s="156">
        <f t="shared" si="16"/>
        <v>0</v>
      </c>
      <c r="R190" s="139"/>
      <c r="S190" s="157">
        <f t="shared" si="14"/>
        <v>0</v>
      </c>
      <c r="T190" s="158"/>
      <c r="U190" s="159">
        <f>IF(E190="",,IF(K190&gt;=40,0,(VLOOKUP(K190,tabellen!$B$7:$D$12,3))))</f>
        <v>0</v>
      </c>
      <c r="V190" s="160">
        <f>IF(E190="",,IF(K190&gt;=40,0,(VLOOKUP(K190,tabellen!$B$7:$F$12,5))))</f>
        <v>0</v>
      </c>
      <c r="W190" s="156">
        <f t="shared" si="17"/>
        <v>0</v>
      </c>
      <c r="X190" s="161"/>
      <c r="Y190" s="162">
        <f t="shared" si="15"/>
        <v>0</v>
      </c>
      <c r="Z190" s="141"/>
      <c r="AA190" s="116"/>
    </row>
    <row r="191" spans="2:27" ht="12.75" customHeight="1" x14ac:dyDescent="0.2">
      <c r="B191" s="115"/>
      <c r="C191" s="141"/>
      <c r="D191" s="163"/>
      <c r="E191" s="158"/>
      <c r="F191" s="158"/>
      <c r="G191" s="164"/>
      <c r="H191" s="150"/>
      <c r="I191" s="137"/>
      <c r="J191" s="152">
        <f t="shared" si="12"/>
        <v>0</v>
      </c>
      <c r="K191" s="153">
        <f>IF(E191="",,tabellen!$B$2-F191)</f>
        <v>0</v>
      </c>
      <c r="L191" s="137"/>
      <c r="M191" s="153">
        <f t="shared" si="13"/>
        <v>0</v>
      </c>
      <c r="N191" s="150"/>
      <c r="O191" s="154">
        <f>IF(E191="",,IF(K191&gt;=25,0,(VLOOKUP(K191,tabellen!$B$7:$C$12,2))))</f>
        <v>0</v>
      </c>
      <c r="P191" s="155">
        <f>IF(E191="",,IF(K191&gt;=25,0,(VLOOKUP(K191,tabellen!$B$7:$E$12,4))))</f>
        <v>0</v>
      </c>
      <c r="Q191" s="156">
        <f t="shared" si="16"/>
        <v>0</v>
      </c>
      <c r="R191" s="139"/>
      <c r="S191" s="157">
        <f t="shared" si="14"/>
        <v>0</v>
      </c>
      <c r="T191" s="158"/>
      <c r="U191" s="159">
        <f>IF(E191="",,IF(K191&gt;=40,0,(VLOOKUP(K191,tabellen!$B$7:$D$12,3))))</f>
        <v>0</v>
      </c>
      <c r="V191" s="160">
        <f>IF(E191="",,IF(K191&gt;=40,0,(VLOOKUP(K191,tabellen!$B$7:$F$12,5))))</f>
        <v>0</v>
      </c>
      <c r="W191" s="156">
        <f t="shared" si="17"/>
        <v>0</v>
      </c>
      <c r="X191" s="161"/>
      <c r="Y191" s="162">
        <f t="shared" si="15"/>
        <v>0</v>
      </c>
      <c r="Z191" s="141"/>
      <c r="AA191" s="116"/>
    </row>
    <row r="192" spans="2:27" ht="12.75" customHeight="1" x14ac:dyDescent="0.2">
      <c r="B192" s="115"/>
      <c r="C192" s="141"/>
      <c r="D192" s="163"/>
      <c r="E192" s="158"/>
      <c r="F192" s="158"/>
      <c r="G192" s="164"/>
      <c r="H192" s="150"/>
      <c r="I192" s="137"/>
      <c r="J192" s="152">
        <f t="shared" si="12"/>
        <v>0</v>
      </c>
      <c r="K192" s="153">
        <f>IF(E192="",,tabellen!$B$2-F192)</f>
        <v>0</v>
      </c>
      <c r="L192" s="137"/>
      <c r="M192" s="153">
        <f t="shared" si="13"/>
        <v>0</v>
      </c>
      <c r="N192" s="150"/>
      <c r="O192" s="154">
        <f>IF(E192="",,IF(K192&gt;=25,0,(VLOOKUP(K192,tabellen!$B$7:$C$12,2))))</f>
        <v>0</v>
      </c>
      <c r="P192" s="155">
        <f>IF(E192="",,IF(K192&gt;=25,0,(VLOOKUP(K192,tabellen!$B$7:$E$12,4))))</f>
        <v>0</v>
      </c>
      <c r="Q192" s="156">
        <f t="shared" si="16"/>
        <v>0</v>
      </c>
      <c r="R192" s="139"/>
      <c r="S192" s="157">
        <f t="shared" si="14"/>
        <v>0</v>
      </c>
      <c r="T192" s="158"/>
      <c r="U192" s="159">
        <f>IF(E192="",,IF(K192&gt;=40,0,(VLOOKUP(K192,tabellen!$B$7:$D$12,3))))</f>
        <v>0</v>
      </c>
      <c r="V192" s="160">
        <f>IF(E192="",,IF(K192&gt;=40,0,(VLOOKUP(K192,tabellen!$B$7:$F$12,5))))</f>
        <v>0</v>
      </c>
      <c r="W192" s="156">
        <f t="shared" si="17"/>
        <v>0</v>
      </c>
      <c r="X192" s="161"/>
      <c r="Y192" s="162">
        <f t="shared" si="15"/>
        <v>0</v>
      </c>
      <c r="Z192" s="141"/>
      <c r="AA192" s="116"/>
    </row>
    <row r="193" spans="2:27" ht="12.75" customHeight="1" x14ac:dyDescent="0.2">
      <c r="B193" s="115"/>
      <c r="C193" s="141"/>
      <c r="D193" s="163"/>
      <c r="E193" s="158"/>
      <c r="F193" s="158"/>
      <c r="G193" s="164"/>
      <c r="H193" s="150"/>
      <c r="I193" s="137"/>
      <c r="J193" s="152">
        <f t="shared" si="12"/>
        <v>0</v>
      </c>
      <c r="K193" s="153">
        <f>IF(E193="",,tabellen!$B$2-F193)</f>
        <v>0</v>
      </c>
      <c r="L193" s="137"/>
      <c r="M193" s="153">
        <f t="shared" si="13"/>
        <v>0</v>
      </c>
      <c r="N193" s="150"/>
      <c r="O193" s="154">
        <f>IF(E193="",,IF(K193&gt;=25,0,(VLOOKUP(K193,tabellen!$B$7:$C$12,2))))</f>
        <v>0</v>
      </c>
      <c r="P193" s="155">
        <f>IF(E193="",,IF(K193&gt;=25,0,(VLOOKUP(K193,tabellen!$B$7:$E$12,4))))</f>
        <v>0</v>
      </c>
      <c r="Q193" s="156">
        <f t="shared" si="16"/>
        <v>0</v>
      </c>
      <c r="R193" s="139"/>
      <c r="S193" s="157">
        <f t="shared" si="14"/>
        <v>0</v>
      </c>
      <c r="T193" s="158"/>
      <c r="U193" s="159">
        <f>IF(E193="",,IF(K193&gt;=40,0,(VLOOKUP(K193,tabellen!$B$7:$D$12,3))))</f>
        <v>0</v>
      </c>
      <c r="V193" s="160">
        <f>IF(E193="",,IF(K193&gt;=40,0,(VLOOKUP(K193,tabellen!$B$7:$F$12,5))))</f>
        <v>0</v>
      </c>
      <c r="W193" s="156">
        <f t="shared" si="17"/>
        <v>0</v>
      </c>
      <c r="X193" s="161"/>
      <c r="Y193" s="162">
        <f t="shared" si="15"/>
        <v>0</v>
      </c>
      <c r="Z193" s="141"/>
      <c r="AA193" s="116"/>
    </row>
    <row r="194" spans="2:27" ht="12.75" customHeight="1" x14ac:dyDescent="0.2">
      <c r="B194" s="115"/>
      <c r="C194" s="141"/>
      <c r="D194" s="163"/>
      <c r="E194" s="158"/>
      <c r="F194" s="158"/>
      <c r="G194" s="164"/>
      <c r="H194" s="150"/>
      <c r="I194" s="137"/>
      <c r="J194" s="152">
        <f t="shared" si="12"/>
        <v>0</v>
      </c>
      <c r="K194" s="153">
        <f>IF(E194="",,tabellen!$B$2-F194)</f>
        <v>0</v>
      </c>
      <c r="L194" s="137"/>
      <c r="M194" s="153">
        <f t="shared" si="13"/>
        <v>0</v>
      </c>
      <c r="N194" s="150"/>
      <c r="O194" s="154">
        <f>IF(E194="",,IF(K194&gt;=25,0,(VLOOKUP(K194,tabellen!$B$7:$C$12,2))))</f>
        <v>0</v>
      </c>
      <c r="P194" s="155">
        <f>IF(E194="",,IF(K194&gt;=25,0,(VLOOKUP(K194,tabellen!$B$7:$E$12,4))))</f>
        <v>0</v>
      </c>
      <c r="Q194" s="156">
        <f t="shared" si="16"/>
        <v>0</v>
      </c>
      <c r="R194" s="139"/>
      <c r="S194" s="157">
        <f t="shared" si="14"/>
        <v>0</v>
      </c>
      <c r="T194" s="158"/>
      <c r="U194" s="159">
        <f>IF(E194="",,IF(K194&gt;=40,0,(VLOOKUP(K194,tabellen!$B$7:$D$12,3))))</f>
        <v>0</v>
      </c>
      <c r="V194" s="160">
        <f>IF(E194="",,IF(K194&gt;=40,0,(VLOOKUP(K194,tabellen!$B$7:$F$12,5))))</f>
        <v>0</v>
      </c>
      <c r="W194" s="156">
        <f t="shared" si="17"/>
        <v>0</v>
      </c>
      <c r="X194" s="161"/>
      <c r="Y194" s="162">
        <f t="shared" si="15"/>
        <v>0</v>
      </c>
      <c r="Z194" s="141"/>
      <c r="AA194" s="116"/>
    </row>
    <row r="195" spans="2:27" ht="12.75" customHeight="1" x14ac:dyDescent="0.2">
      <c r="B195" s="115"/>
      <c r="C195" s="141"/>
      <c r="D195" s="163"/>
      <c r="E195" s="158"/>
      <c r="F195" s="158"/>
      <c r="G195" s="164"/>
      <c r="H195" s="150"/>
      <c r="I195" s="137"/>
      <c r="J195" s="152">
        <f t="shared" si="12"/>
        <v>0</v>
      </c>
      <c r="K195" s="153">
        <f>IF(E195="",,tabellen!$B$2-F195)</f>
        <v>0</v>
      </c>
      <c r="L195" s="137"/>
      <c r="M195" s="153">
        <f t="shared" si="13"/>
        <v>0</v>
      </c>
      <c r="N195" s="150"/>
      <c r="O195" s="154">
        <f>IF(E195="",,IF(K195&gt;=25,0,(VLOOKUP(K195,tabellen!$B$7:$C$12,2))))</f>
        <v>0</v>
      </c>
      <c r="P195" s="155">
        <f>IF(E195="",,IF(K195&gt;=25,0,(VLOOKUP(K195,tabellen!$B$7:$E$12,4))))</f>
        <v>0</v>
      </c>
      <c r="Q195" s="156">
        <f t="shared" si="16"/>
        <v>0</v>
      </c>
      <c r="R195" s="139"/>
      <c r="S195" s="157">
        <f t="shared" si="14"/>
        <v>0</v>
      </c>
      <c r="T195" s="158"/>
      <c r="U195" s="159">
        <f>IF(E195="",,IF(K195&gt;=40,0,(VLOOKUP(K195,tabellen!$B$7:$D$12,3))))</f>
        <v>0</v>
      </c>
      <c r="V195" s="160">
        <f>IF(E195="",,IF(K195&gt;=40,0,(VLOOKUP(K195,tabellen!$B$7:$F$12,5))))</f>
        <v>0</v>
      </c>
      <c r="W195" s="156">
        <f t="shared" si="17"/>
        <v>0</v>
      </c>
      <c r="X195" s="161"/>
      <c r="Y195" s="162">
        <f t="shared" si="15"/>
        <v>0</v>
      </c>
      <c r="Z195" s="141"/>
      <c r="AA195" s="116"/>
    </row>
    <row r="196" spans="2:27" ht="12.75" customHeight="1" x14ac:dyDescent="0.2">
      <c r="B196" s="115"/>
      <c r="C196" s="141"/>
      <c r="D196" s="163"/>
      <c r="E196" s="158"/>
      <c r="F196" s="158"/>
      <c r="G196" s="164"/>
      <c r="H196" s="150"/>
      <c r="I196" s="137"/>
      <c r="J196" s="152">
        <f t="shared" si="12"/>
        <v>0</v>
      </c>
      <c r="K196" s="153">
        <f>IF(E196="",,tabellen!$B$2-F196)</f>
        <v>0</v>
      </c>
      <c r="L196" s="137"/>
      <c r="M196" s="153">
        <f t="shared" si="13"/>
        <v>0</v>
      </c>
      <c r="N196" s="150"/>
      <c r="O196" s="154">
        <f>IF(E196="",,IF(K196&gt;=25,0,(VLOOKUP(K196,tabellen!$B$7:$C$12,2))))</f>
        <v>0</v>
      </c>
      <c r="P196" s="155">
        <f>IF(E196="",,IF(K196&gt;=25,0,(VLOOKUP(K196,tabellen!$B$7:$E$12,4))))</f>
        <v>0</v>
      </c>
      <c r="Q196" s="156">
        <f t="shared" si="16"/>
        <v>0</v>
      </c>
      <c r="R196" s="139"/>
      <c r="S196" s="157">
        <f t="shared" si="14"/>
        <v>0</v>
      </c>
      <c r="T196" s="158"/>
      <c r="U196" s="159">
        <f>IF(E196="",,IF(K196&gt;=40,0,(VLOOKUP(K196,tabellen!$B$7:$D$12,3))))</f>
        <v>0</v>
      </c>
      <c r="V196" s="160">
        <f>IF(E196="",,IF(K196&gt;=40,0,(VLOOKUP(K196,tabellen!$B$7:$F$12,5))))</f>
        <v>0</v>
      </c>
      <c r="W196" s="156">
        <f t="shared" si="17"/>
        <v>0</v>
      </c>
      <c r="X196" s="161"/>
      <c r="Y196" s="162">
        <f t="shared" si="15"/>
        <v>0</v>
      </c>
      <c r="Z196" s="141"/>
      <c r="AA196" s="116"/>
    </row>
    <row r="197" spans="2:27" ht="12.75" customHeight="1" x14ac:dyDescent="0.2">
      <c r="B197" s="115"/>
      <c r="C197" s="141"/>
      <c r="D197" s="163"/>
      <c r="E197" s="158"/>
      <c r="F197" s="158"/>
      <c r="G197" s="164"/>
      <c r="H197" s="150"/>
      <c r="I197" s="137"/>
      <c r="J197" s="152">
        <f t="shared" si="12"/>
        <v>0</v>
      </c>
      <c r="K197" s="153">
        <f>IF(E197="",,tabellen!$B$2-F197)</f>
        <v>0</v>
      </c>
      <c r="L197" s="137"/>
      <c r="M197" s="153">
        <f t="shared" si="13"/>
        <v>0</v>
      </c>
      <c r="N197" s="150"/>
      <c r="O197" s="154">
        <f>IF(E197="",,IF(K197&gt;=25,0,(VLOOKUP(K197,tabellen!$B$7:$C$12,2))))</f>
        <v>0</v>
      </c>
      <c r="P197" s="155">
        <f>IF(E197="",,IF(K197&gt;=25,0,(VLOOKUP(K197,tabellen!$B$7:$E$12,4))))</f>
        <v>0</v>
      </c>
      <c r="Q197" s="156">
        <f t="shared" si="16"/>
        <v>0</v>
      </c>
      <c r="R197" s="139"/>
      <c r="S197" s="157">
        <f t="shared" si="14"/>
        <v>0</v>
      </c>
      <c r="T197" s="158"/>
      <c r="U197" s="159">
        <f>IF(E197="",,IF(K197&gt;=40,0,(VLOOKUP(K197,tabellen!$B$7:$D$12,3))))</f>
        <v>0</v>
      </c>
      <c r="V197" s="160">
        <f>IF(E197="",,IF(K197&gt;=40,0,(VLOOKUP(K197,tabellen!$B$7:$F$12,5))))</f>
        <v>0</v>
      </c>
      <c r="W197" s="156">
        <f t="shared" si="17"/>
        <v>0</v>
      </c>
      <c r="X197" s="161"/>
      <c r="Y197" s="162">
        <f t="shared" si="15"/>
        <v>0</v>
      </c>
      <c r="Z197" s="141"/>
      <c r="AA197" s="116"/>
    </row>
    <row r="198" spans="2:27" ht="12.75" customHeight="1" x14ac:dyDescent="0.2">
      <c r="B198" s="115"/>
      <c r="C198" s="141"/>
      <c r="D198" s="163"/>
      <c r="E198" s="158"/>
      <c r="F198" s="158"/>
      <c r="G198" s="164"/>
      <c r="H198" s="150"/>
      <c r="I198" s="137"/>
      <c r="J198" s="152">
        <f t="shared" si="12"/>
        <v>0</v>
      </c>
      <c r="K198" s="153">
        <f>IF(E198="",,tabellen!$B$2-F198)</f>
        <v>0</v>
      </c>
      <c r="L198" s="137"/>
      <c r="M198" s="153">
        <f t="shared" si="13"/>
        <v>0</v>
      </c>
      <c r="N198" s="150"/>
      <c r="O198" s="154">
        <f>IF(E198="",,IF(K198&gt;=25,0,(VLOOKUP(K198,tabellen!$B$7:$C$12,2))))</f>
        <v>0</v>
      </c>
      <c r="P198" s="155">
        <f>IF(E198="",,IF(K198&gt;=25,0,(VLOOKUP(K198,tabellen!$B$7:$E$12,4))))</f>
        <v>0</v>
      </c>
      <c r="Q198" s="156">
        <f t="shared" si="16"/>
        <v>0</v>
      </c>
      <c r="R198" s="139"/>
      <c r="S198" s="157">
        <f t="shared" si="14"/>
        <v>0</v>
      </c>
      <c r="T198" s="158"/>
      <c r="U198" s="159">
        <f>IF(E198="",,IF(K198&gt;=40,0,(VLOOKUP(K198,tabellen!$B$7:$D$12,3))))</f>
        <v>0</v>
      </c>
      <c r="V198" s="160">
        <f>IF(E198="",,IF(K198&gt;=40,0,(VLOOKUP(K198,tabellen!$B$7:$F$12,5))))</f>
        <v>0</v>
      </c>
      <c r="W198" s="156">
        <f t="shared" si="17"/>
        <v>0</v>
      </c>
      <c r="X198" s="161"/>
      <c r="Y198" s="162">
        <f t="shared" si="15"/>
        <v>0</v>
      </c>
      <c r="Z198" s="141"/>
      <c r="AA198" s="116"/>
    </row>
    <row r="199" spans="2:27" ht="12.75" customHeight="1" x14ac:dyDescent="0.2">
      <c r="B199" s="115"/>
      <c r="C199" s="141"/>
      <c r="D199" s="163"/>
      <c r="E199" s="158"/>
      <c r="F199" s="158"/>
      <c r="G199" s="164"/>
      <c r="H199" s="150"/>
      <c r="I199" s="137"/>
      <c r="J199" s="152">
        <f t="shared" si="12"/>
        <v>0</v>
      </c>
      <c r="K199" s="153">
        <f>IF(E199="",,tabellen!$B$2-F199)</f>
        <v>0</v>
      </c>
      <c r="L199" s="137"/>
      <c r="M199" s="153">
        <f t="shared" si="13"/>
        <v>0</v>
      </c>
      <c r="N199" s="150"/>
      <c r="O199" s="154">
        <f>IF(E199="",,IF(K199&gt;=25,0,(VLOOKUP(K199,tabellen!$B$7:$C$12,2))))</f>
        <v>0</v>
      </c>
      <c r="P199" s="155">
        <f>IF(E199="",,IF(K199&gt;=25,0,(VLOOKUP(K199,tabellen!$B$7:$E$12,4))))</f>
        <v>0</v>
      </c>
      <c r="Q199" s="156">
        <f t="shared" si="16"/>
        <v>0</v>
      </c>
      <c r="R199" s="139"/>
      <c r="S199" s="157">
        <f t="shared" si="14"/>
        <v>0</v>
      </c>
      <c r="T199" s="158"/>
      <c r="U199" s="159">
        <f>IF(E199="",,IF(K199&gt;=40,0,(VLOOKUP(K199,tabellen!$B$7:$D$12,3))))</f>
        <v>0</v>
      </c>
      <c r="V199" s="160">
        <f>IF(E199="",,IF(K199&gt;=40,0,(VLOOKUP(K199,tabellen!$B$7:$F$12,5))))</f>
        <v>0</v>
      </c>
      <c r="W199" s="156">
        <f t="shared" si="17"/>
        <v>0</v>
      </c>
      <c r="X199" s="161"/>
      <c r="Y199" s="162">
        <f t="shared" si="15"/>
        <v>0</v>
      </c>
      <c r="Z199" s="141"/>
      <c r="AA199" s="116"/>
    </row>
    <row r="200" spans="2:27" ht="12.75" customHeight="1" x14ac:dyDescent="0.2">
      <c r="B200" s="115"/>
      <c r="C200" s="141"/>
      <c r="D200" s="163"/>
      <c r="E200" s="158"/>
      <c r="F200" s="158"/>
      <c r="G200" s="164"/>
      <c r="H200" s="150"/>
      <c r="I200" s="137"/>
      <c r="J200" s="152">
        <f t="shared" si="12"/>
        <v>0</v>
      </c>
      <c r="K200" s="153">
        <f>IF(E200="",,tabellen!$B$2-F200)</f>
        <v>0</v>
      </c>
      <c r="L200" s="137"/>
      <c r="M200" s="153">
        <f t="shared" si="13"/>
        <v>0</v>
      </c>
      <c r="N200" s="150"/>
      <c r="O200" s="154">
        <f>IF(E200="",,IF(K200&gt;=25,0,(VLOOKUP(K200,tabellen!$B$7:$C$12,2))))</f>
        <v>0</v>
      </c>
      <c r="P200" s="155">
        <f>IF(E200="",,IF(K200&gt;=25,0,(VLOOKUP(K200,tabellen!$B$7:$E$12,4))))</f>
        <v>0</v>
      </c>
      <c r="Q200" s="156">
        <f t="shared" si="16"/>
        <v>0</v>
      </c>
      <c r="R200" s="139"/>
      <c r="S200" s="157">
        <f t="shared" si="14"/>
        <v>0</v>
      </c>
      <c r="T200" s="158"/>
      <c r="U200" s="159">
        <f>IF(E200="",,IF(K200&gt;=40,0,(VLOOKUP(K200,tabellen!$B$7:$D$12,3))))</f>
        <v>0</v>
      </c>
      <c r="V200" s="160">
        <f>IF(E200="",,IF(K200&gt;=40,0,(VLOOKUP(K200,tabellen!$B$7:$F$12,5))))</f>
        <v>0</v>
      </c>
      <c r="W200" s="156">
        <f t="shared" si="17"/>
        <v>0</v>
      </c>
      <c r="X200" s="161"/>
      <c r="Y200" s="162">
        <f t="shared" si="15"/>
        <v>0</v>
      </c>
      <c r="Z200" s="141"/>
      <c r="AA200" s="116"/>
    </row>
    <row r="201" spans="2:27" ht="12.75" customHeight="1" x14ac:dyDescent="0.2">
      <c r="B201" s="115"/>
      <c r="C201" s="141"/>
      <c r="D201" s="163"/>
      <c r="E201" s="158"/>
      <c r="F201" s="158"/>
      <c r="G201" s="164"/>
      <c r="H201" s="150"/>
      <c r="I201" s="137"/>
      <c r="J201" s="152">
        <f t="shared" si="12"/>
        <v>0</v>
      </c>
      <c r="K201" s="153">
        <f>IF(E201="",,tabellen!$B$2-F201)</f>
        <v>0</v>
      </c>
      <c r="L201" s="137"/>
      <c r="M201" s="153">
        <f t="shared" si="13"/>
        <v>0</v>
      </c>
      <c r="N201" s="150"/>
      <c r="O201" s="154">
        <f>IF(E201="",,IF(K201&gt;=25,0,(VLOOKUP(K201,tabellen!$B$7:$C$12,2))))</f>
        <v>0</v>
      </c>
      <c r="P201" s="155">
        <f>IF(E201="",,IF(K201&gt;=25,0,(VLOOKUP(K201,tabellen!$B$7:$E$12,4))))</f>
        <v>0</v>
      </c>
      <c r="Q201" s="156">
        <f t="shared" si="16"/>
        <v>0</v>
      </c>
      <c r="R201" s="139"/>
      <c r="S201" s="157">
        <f t="shared" si="14"/>
        <v>0</v>
      </c>
      <c r="T201" s="158"/>
      <c r="U201" s="159">
        <f>IF(E201="",,IF(K201&gt;=40,0,(VLOOKUP(K201,tabellen!$B$7:$D$12,3))))</f>
        <v>0</v>
      </c>
      <c r="V201" s="160">
        <f>IF(E201="",,IF(K201&gt;=40,0,(VLOOKUP(K201,tabellen!$B$7:$F$12,5))))</f>
        <v>0</v>
      </c>
      <c r="W201" s="156">
        <f t="shared" si="17"/>
        <v>0</v>
      </c>
      <c r="X201" s="161"/>
      <c r="Y201" s="162">
        <f t="shared" si="15"/>
        <v>0</v>
      </c>
      <c r="Z201" s="141"/>
      <c r="AA201" s="116"/>
    </row>
    <row r="202" spans="2:27" ht="12.75" customHeight="1" x14ac:dyDescent="0.2">
      <c r="B202" s="115"/>
      <c r="C202" s="141"/>
      <c r="D202" s="163"/>
      <c r="E202" s="158"/>
      <c r="F202" s="158"/>
      <c r="G202" s="164"/>
      <c r="H202" s="150"/>
      <c r="I202" s="137"/>
      <c r="J202" s="152">
        <f t="shared" si="12"/>
        <v>0</v>
      </c>
      <c r="K202" s="153">
        <f>IF(E202="",,tabellen!$B$2-F202)</f>
        <v>0</v>
      </c>
      <c r="L202" s="137"/>
      <c r="M202" s="153">
        <f t="shared" si="13"/>
        <v>0</v>
      </c>
      <c r="N202" s="150"/>
      <c r="O202" s="154">
        <f>IF(E202="",,IF(K202&gt;=25,0,(VLOOKUP(K202,tabellen!$B$7:$C$12,2))))</f>
        <v>0</v>
      </c>
      <c r="P202" s="155">
        <f>IF(E202="",,IF(K202&gt;=25,0,(VLOOKUP(K202,tabellen!$B$7:$E$12,4))))</f>
        <v>0</v>
      </c>
      <c r="Q202" s="156">
        <f t="shared" si="16"/>
        <v>0</v>
      </c>
      <c r="R202" s="139"/>
      <c r="S202" s="157">
        <f t="shared" si="14"/>
        <v>0</v>
      </c>
      <c r="T202" s="158"/>
      <c r="U202" s="159">
        <f>IF(E202="",,IF(K202&gt;=40,0,(VLOOKUP(K202,tabellen!$B$7:$D$12,3))))</f>
        <v>0</v>
      </c>
      <c r="V202" s="160">
        <f>IF(E202="",,IF(K202&gt;=40,0,(VLOOKUP(K202,tabellen!$B$7:$F$12,5))))</f>
        <v>0</v>
      </c>
      <c r="W202" s="156">
        <f t="shared" si="17"/>
        <v>0</v>
      </c>
      <c r="X202" s="161"/>
      <c r="Y202" s="162">
        <f t="shared" si="15"/>
        <v>0</v>
      </c>
      <c r="Z202" s="141"/>
      <c r="AA202" s="116"/>
    </row>
    <row r="203" spans="2:27" ht="12.75" customHeight="1" x14ac:dyDescent="0.2">
      <c r="B203" s="115"/>
      <c r="C203" s="141"/>
      <c r="D203" s="163"/>
      <c r="E203" s="158"/>
      <c r="F203" s="158"/>
      <c r="G203" s="164"/>
      <c r="H203" s="150"/>
      <c r="I203" s="137"/>
      <c r="J203" s="152">
        <f t="shared" si="12"/>
        <v>0</v>
      </c>
      <c r="K203" s="153">
        <f>IF(E203="",,tabellen!$B$2-F203)</f>
        <v>0</v>
      </c>
      <c r="L203" s="137"/>
      <c r="M203" s="153">
        <f t="shared" si="13"/>
        <v>0</v>
      </c>
      <c r="N203" s="150"/>
      <c r="O203" s="154">
        <f>IF(E203="",,IF(K203&gt;=25,0,(VLOOKUP(K203,tabellen!$B$7:$C$12,2))))</f>
        <v>0</v>
      </c>
      <c r="P203" s="155">
        <f>IF(E203="",,IF(K203&gt;=25,0,(VLOOKUP(K203,tabellen!$B$7:$E$12,4))))</f>
        <v>0</v>
      </c>
      <c r="Q203" s="156">
        <f t="shared" si="16"/>
        <v>0</v>
      </c>
      <c r="R203" s="139"/>
      <c r="S203" s="157">
        <f t="shared" si="14"/>
        <v>0</v>
      </c>
      <c r="T203" s="158"/>
      <c r="U203" s="159">
        <f>IF(E203="",,IF(K203&gt;=40,0,(VLOOKUP(K203,tabellen!$B$7:$D$12,3))))</f>
        <v>0</v>
      </c>
      <c r="V203" s="160">
        <f>IF(E203="",,IF(K203&gt;=40,0,(VLOOKUP(K203,tabellen!$B$7:$F$12,5))))</f>
        <v>0</v>
      </c>
      <c r="W203" s="156">
        <f t="shared" si="17"/>
        <v>0</v>
      </c>
      <c r="X203" s="161"/>
      <c r="Y203" s="162">
        <f t="shared" si="15"/>
        <v>0</v>
      </c>
      <c r="Z203" s="141"/>
      <c r="AA203" s="116"/>
    </row>
    <row r="204" spans="2:27" ht="12.75" customHeight="1" x14ac:dyDescent="0.2">
      <c r="B204" s="115"/>
      <c r="C204" s="141"/>
      <c r="D204" s="163"/>
      <c r="E204" s="158"/>
      <c r="F204" s="158"/>
      <c r="G204" s="164"/>
      <c r="H204" s="150"/>
      <c r="I204" s="137"/>
      <c r="J204" s="152">
        <f t="shared" si="12"/>
        <v>0</v>
      </c>
      <c r="K204" s="153">
        <f>IF(E204="",,tabellen!$B$2-F204)</f>
        <v>0</v>
      </c>
      <c r="L204" s="137"/>
      <c r="M204" s="153">
        <f t="shared" si="13"/>
        <v>0</v>
      </c>
      <c r="N204" s="150"/>
      <c r="O204" s="154">
        <f>IF(E204="",,IF(K204&gt;=25,0,(VLOOKUP(K204,tabellen!$B$7:$C$12,2))))</f>
        <v>0</v>
      </c>
      <c r="P204" s="155">
        <f>IF(E204="",,IF(K204&gt;=25,0,(VLOOKUP(K204,tabellen!$B$7:$E$12,4))))</f>
        <v>0</v>
      </c>
      <c r="Q204" s="156">
        <f t="shared" si="16"/>
        <v>0</v>
      </c>
      <c r="R204" s="139"/>
      <c r="S204" s="157">
        <f t="shared" si="14"/>
        <v>0</v>
      </c>
      <c r="T204" s="158"/>
      <c r="U204" s="159">
        <f>IF(E204="",,IF(K204&gt;=40,0,(VLOOKUP(K204,tabellen!$B$7:$D$12,3))))</f>
        <v>0</v>
      </c>
      <c r="V204" s="160">
        <f>IF(E204="",,IF(K204&gt;=40,0,(VLOOKUP(K204,tabellen!$B$7:$F$12,5))))</f>
        <v>0</v>
      </c>
      <c r="W204" s="156">
        <f t="shared" si="17"/>
        <v>0</v>
      </c>
      <c r="X204" s="161"/>
      <c r="Y204" s="162">
        <f t="shared" si="15"/>
        <v>0</v>
      </c>
      <c r="Z204" s="141"/>
      <c r="AA204" s="116"/>
    </row>
    <row r="205" spans="2:27" ht="12.75" customHeight="1" x14ac:dyDescent="0.2">
      <c r="B205" s="115"/>
      <c r="C205" s="141"/>
      <c r="D205" s="163"/>
      <c r="E205" s="158"/>
      <c r="F205" s="158"/>
      <c r="G205" s="164"/>
      <c r="H205" s="150"/>
      <c r="I205" s="137"/>
      <c r="J205" s="152">
        <f t="shared" si="12"/>
        <v>0</v>
      </c>
      <c r="K205" s="153">
        <f>IF(E205="",,tabellen!$B$2-F205)</f>
        <v>0</v>
      </c>
      <c r="L205" s="137"/>
      <c r="M205" s="153">
        <f t="shared" si="13"/>
        <v>0</v>
      </c>
      <c r="N205" s="150"/>
      <c r="O205" s="154">
        <f>IF(E205="",,IF(K205&gt;=25,0,(VLOOKUP(K205,tabellen!$B$7:$C$12,2))))</f>
        <v>0</v>
      </c>
      <c r="P205" s="155">
        <f>IF(E205="",,IF(K205&gt;=25,0,(VLOOKUP(K205,tabellen!$B$7:$E$12,4))))</f>
        <v>0</v>
      </c>
      <c r="Q205" s="156">
        <f t="shared" si="16"/>
        <v>0</v>
      </c>
      <c r="R205" s="139"/>
      <c r="S205" s="157">
        <f t="shared" si="14"/>
        <v>0</v>
      </c>
      <c r="T205" s="158"/>
      <c r="U205" s="159">
        <f>IF(E205="",,IF(K205&gt;=40,0,(VLOOKUP(K205,tabellen!$B$7:$D$12,3))))</f>
        <v>0</v>
      </c>
      <c r="V205" s="160">
        <f>IF(E205="",,IF(K205&gt;=40,0,(VLOOKUP(K205,tabellen!$B$7:$F$12,5))))</f>
        <v>0</v>
      </c>
      <c r="W205" s="156">
        <f t="shared" si="17"/>
        <v>0</v>
      </c>
      <c r="X205" s="161"/>
      <c r="Y205" s="162">
        <f t="shared" si="15"/>
        <v>0</v>
      </c>
      <c r="Z205" s="141"/>
      <c r="AA205" s="116"/>
    </row>
    <row r="206" spans="2:27" ht="12.75" customHeight="1" x14ac:dyDescent="0.2">
      <c r="B206" s="115"/>
      <c r="C206" s="141"/>
      <c r="D206" s="163"/>
      <c r="E206" s="158"/>
      <c r="F206" s="158"/>
      <c r="G206" s="164"/>
      <c r="H206" s="150"/>
      <c r="I206" s="137"/>
      <c r="J206" s="152">
        <f t="shared" si="12"/>
        <v>0</v>
      </c>
      <c r="K206" s="153">
        <f>IF(E206="",,tabellen!$B$2-F206)</f>
        <v>0</v>
      </c>
      <c r="L206" s="137"/>
      <c r="M206" s="153">
        <f t="shared" si="13"/>
        <v>0</v>
      </c>
      <c r="N206" s="150"/>
      <c r="O206" s="154">
        <f>IF(E206="",,IF(K206&gt;=25,0,(VLOOKUP(K206,tabellen!$B$7:$C$12,2))))</f>
        <v>0</v>
      </c>
      <c r="P206" s="155">
        <f>IF(E206="",,IF(K206&gt;=25,0,(VLOOKUP(K206,tabellen!$B$7:$E$12,4))))</f>
        <v>0</v>
      </c>
      <c r="Q206" s="156">
        <f t="shared" si="16"/>
        <v>0</v>
      </c>
      <c r="R206" s="139"/>
      <c r="S206" s="157">
        <f t="shared" si="14"/>
        <v>0</v>
      </c>
      <c r="T206" s="158"/>
      <c r="U206" s="159">
        <f>IF(E206="",,IF(K206&gt;=40,0,(VLOOKUP(K206,tabellen!$B$7:$D$12,3))))</f>
        <v>0</v>
      </c>
      <c r="V206" s="160">
        <f>IF(E206="",,IF(K206&gt;=40,0,(VLOOKUP(K206,tabellen!$B$7:$F$12,5))))</f>
        <v>0</v>
      </c>
      <c r="W206" s="156">
        <f t="shared" si="17"/>
        <v>0</v>
      </c>
      <c r="X206" s="161"/>
      <c r="Y206" s="162">
        <f t="shared" si="15"/>
        <v>0</v>
      </c>
      <c r="Z206" s="141"/>
      <c r="AA206" s="116"/>
    </row>
    <row r="207" spans="2:27" ht="12.75" customHeight="1" x14ac:dyDescent="0.2">
      <c r="B207" s="115"/>
      <c r="C207" s="141"/>
      <c r="D207" s="163"/>
      <c r="E207" s="158"/>
      <c r="F207" s="158"/>
      <c r="G207" s="164"/>
      <c r="H207" s="150"/>
      <c r="I207" s="137"/>
      <c r="J207" s="152">
        <f t="shared" si="12"/>
        <v>0</v>
      </c>
      <c r="K207" s="153">
        <f>IF(E207="",,tabellen!$B$2-F207)</f>
        <v>0</v>
      </c>
      <c r="L207" s="137"/>
      <c r="M207" s="153">
        <f t="shared" si="13"/>
        <v>0</v>
      </c>
      <c r="N207" s="150"/>
      <c r="O207" s="154">
        <f>IF(E207="",,IF(K207&gt;=25,0,(VLOOKUP(K207,tabellen!$B$7:$C$12,2))))</f>
        <v>0</v>
      </c>
      <c r="P207" s="155">
        <f>IF(E207="",,IF(K207&gt;=25,0,(VLOOKUP(K207,tabellen!$B$7:$E$12,4))))</f>
        <v>0</v>
      </c>
      <c r="Q207" s="156">
        <f t="shared" si="16"/>
        <v>0</v>
      </c>
      <c r="R207" s="139"/>
      <c r="S207" s="157">
        <f t="shared" si="14"/>
        <v>0</v>
      </c>
      <c r="T207" s="158"/>
      <c r="U207" s="159">
        <f>IF(E207="",,IF(K207&gt;=40,0,(VLOOKUP(K207,tabellen!$B$7:$D$12,3))))</f>
        <v>0</v>
      </c>
      <c r="V207" s="160">
        <f>IF(E207="",,IF(K207&gt;=40,0,(VLOOKUP(K207,tabellen!$B$7:$F$12,5))))</f>
        <v>0</v>
      </c>
      <c r="W207" s="156">
        <f t="shared" si="17"/>
        <v>0</v>
      </c>
      <c r="X207" s="161"/>
      <c r="Y207" s="162">
        <f t="shared" si="15"/>
        <v>0</v>
      </c>
      <c r="Z207" s="141"/>
      <c r="AA207" s="116"/>
    </row>
    <row r="208" spans="2:27" ht="12.75" customHeight="1" x14ac:dyDescent="0.2">
      <c r="B208" s="115"/>
      <c r="C208" s="141"/>
      <c r="D208" s="163"/>
      <c r="E208" s="158"/>
      <c r="F208" s="158"/>
      <c r="G208" s="164"/>
      <c r="H208" s="150"/>
      <c r="I208" s="137"/>
      <c r="J208" s="152">
        <f t="shared" si="12"/>
        <v>0</v>
      </c>
      <c r="K208" s="153">
        <f>IF(E208="",,tabellen!$B$2-F208)</f>
        <v>0</v>
      </c>
      <c r="L208" s="137"/>
      <c r="M208" s="153">
        <f t="shared" si="13"/>
        <v>0</v>
      </c>
      <c r="N208" s="150"/>
      <c r="O208" s="154">
        <f>IF(E208="",,IF(K208&gt;=25,0,(VLOOKUP(K208,tabellen!$B$7:$C$12,2))))</f>
        <v>0</v>
      </c>
      <c r="P208" s="155">
        <f>IF(E208="",,IF(K208&gt;=25,0,(VLOOKUP(K208,tabellen!$B$7:$E$12,4))))</f>
        <v>0</v>
      </c>
      <c r="Q208" s="156">
        <f t="shared" si="16"/>
        <v>0</v>
      </c>
      <c r="R208" s="139"/>
      <c r="S208" s="157">
        <f t="shared" si="14"/>
        <v>0</v>
      </c>
      <c r="T208" s="158"/>
      <c r="U208" s="159">
        <f>IF(E208="",,IF(K208&gt;=40,0,(VLOOKUP(K208,tabellen!$B$7:$D$12,3))))</f>
        <v>0</v>
      </c>
      <c r="V208" s="160">
        <f>IF(E208="",,IF(K208&gt;=40,0,(VLOOKUP(K208,tabellen!$B$7:$F$12,5))))</f>
        <v>0</v>
      </c>
      <c r="W208" s="156">
        <f t="shared" si="17"/>
        <v>0</v>
      </c>
      <c r="X208" s="161"/>
      <c r="Y208" s="162">
        <f t="shared" si="15"/>
        <v>0</v>
      </c>
      <c r="Z208" s="141"/>
      <c r="AA208" s="116"/>
    </row>
    <row r="209" spans="2:27" ht="12.75" customHeight="1" x14ac:dyDescent="0.2">
      <c r="B209" s="115"/>
      <c r="C209" s="141"/>
      <c r="D209" s="163"/>
      <c r="E209" s="158"/>
      <c r="F209" s="158"/>
      <c r="G209" s="164"/>
      <c r="H209" s="150"/>
      <c r="I209" s="137"/>
      <c r="J209" s="152">
        <f t="shared" si="12"/>
        <v>0</v>
      </c>
      <c r="K209" s="153">
        <f>IF(E209="",,tabellen!$B$2-F209)</f>
        <v>0</v>
      </c>
      <c r="L209" s="137"/>
      <c r="M209" s="153">
        <f t="shared" si="13"/>
        <v>0</v>
      </c>
      <c r="N209" s="150"/>
      <c r="O209" s="154">
        <f>IF(E209="",,IF(K209&gt;=25,0,(VLOOKUP(K209,tabellen!$B$7:$C$12,2))))</f>
        <v>0</v>
      </c>
      <c r="P209" s="155">
        <f>IF(E209="",,IF(K209&gt;=25,0,(VLOOKUP(K209,tabellen!$B$7:$E$12,4))))</f>
        <v>0</v>
      </c>
      <c r="Q209" s="156">
        <f t="shared" si="16"/>
        <v>0</v>
      </c>
      <c r="R209" s="139"/>
      <c r="S209" s="157">
        <f t="shared" si="14"/>
        <v>0</v>
      </c>
      <c r="T209" s="158"/>
      <c r="U209" s="159">
        <f>IF(E209="",,IF(K209&gt;=40,0,(VLOOKUP(K209,tabellen!$B$7:$D$12,3))))</f>
        <v>0</v>
      </c>
      <c r="V209" s="160">
        <f>IF(E209="",,IF(K209&gt;=40,0,(VLOOKUP(K209,tabellen!$B$7:$F$12,5))))</f>
        <v>0</v>
      </c>
      <c r="W209" s="156">
        <f t="shared" si="17"/>
        <v>0</v>
      </c>
      <c r="X209" s="161"/>
      <c r="Y209" s="162">
        <f t="shared" si="15"/>
        <v>0</v>
      </c>
      <c r="Z209" s="141"/>
      <c r="AA209" s="116"/>
    </row>
    <row r="210" spans="2:27" ht="12.75" customHeight="1" x14ac:dyDescent="0.2">
      <c r="B210" s="115"/>
      <c r="C210" s="141"/>
      <c r="D210" s="163"/>
      <c r="E210" s="158"/>
      <c r="F210" s="158"/>
      <c r="G210" s="164"/>
      <c r="H210" s="150"/>
      <c r="I210" s="137"/>
      <c r="J210" s="152">
        <f t="shared" ref="J210:J229" si="18">IF(H210="",0,VLOOKUP(H210,maxschaal,IF($O$8="PO",2,5),FALSE))*G210</f>
        <v>0</v>
      </c>
      <c r="K210" s="153">
        <f>IF(E210="",,tabellen!$B$2-F210)</f>
        <v>0</v>
      </c>
      <c r="L210" s="137"/>
      <c r="M210" s="153">
        <f t="shared" ref="M210:M229" si="19">IF(E210="",,F210+25)</f>
        <v>0</v>
      </c>
      <c r="N210" s="150"/>
      <c r="O210" s="154">
        <f>IF(E210="",,IF(K210&gt;=25,0,(VLOOKUP(K210,tabellen!$B$7:$C$12,2))))</f>
        <v>0</v>
      </c>
      <c r="P210" s="155">
        <f>IF(E210="",,IF(K210&gt;=25,0,(VLOOKUP(K210,tabellen!$B$7:$E$12,4))))</f>
        <v>0</v>
      </c>
      <c r="Q210" s="156">
        <f t="shared" si="16"/>
        <v>0</v>
      </c>
      <c r="R210" s="139"/>
      <c r="S210" s="157">
        <f t="shared" ref="S210:S229" si="20">IF(E210="",,F210+40)</f>
        <v>0</v>
      </c>
      <c r="T210" s="158"/>
      <c r="U210" s="159">
        <f>IF(E210="",,IF(K210&gt;=40,0,(VLOOKUP(K210,tabellen!$B$7:$D$12,3))))</f>
        <v>0</v>
      </c>
      <c r="V210" s="160">
        <f>IF(E210="",,IF(K210&gt;=40,0,(VLOOKUP(K210,tabellen!$B$7:$F$12,5))))</f>
        <v>0</v>
      </c>
      <c r="W210" s="156">
        <f t="shared" si="17"/>
        <v>0</v>
      </c>
      <c r="X210" s="161"/>
      <c r="Y210" s="162">
        <f t="shared" ref="Y210:Y229" si="21">IF(E210="",,Q210+W210)</f>
        <v>0</v>
      </c>
      <c r="Z210" s="141"/>
      <c r="AA210" s="116"/>
    </row>
    <row r="211" spans="2:27" ht="12.75" customHeight="1" x14ac:dyDescent="0.2">
      <c r="B211" s="115"/>
      <c r="C211" s="141"/>
      <c r="D211" s="163"/>
      <c r="E211" s="158"/>
      <c r="F211" s="158"/>
      <c r="G211" s="164"/>
      <c r="H211" s="150"/>
      <c r="I211" s="137"/>
      <c r="J211" s="152">
        <f t="shared" si="18"/>
        <v>0</v>
      </c>
      <c r="K211" s="153">
        <f>IF(E211="",,tabellen!$B$2-F211)</f>
        <v>0</v>
      </c>
      <c r="L211" s="137"/>
      <c r="M211" s="153">
        <f t="shared" si="19"/>
        <v>0</v>
      </c>
      <c r="N211" s="150"/>
      <c r="O211" s="154">
        <f>IF(E211="",,IF(K211&gt;=25,0,(VLOOKUP(K211,tabellen!$B$7:$C$12,2))))</f>
        <v>0</v>
      </c>
      <c r="P211" s="155">
        <f>IF(E211="",,IF(K211&gt;=25,0,(VLOOKUP(K211,tabellen!$B$7:$E$12,4))))</f>
        <v>0</v>
      </c>
      <c r="Q211" s="156">
        <f t="shared" ref="Q211:Q229" si="22">IF((E211+67)&lt;M211,0,IF(N211="nee",0,IF(E211="",,(K211/25*(J211*1.08*50%)*O211)*P211)))</f>
        <v>0</v>
      </c>
      <c r="R211" s="139"/>
      <c r="S211" s="157">
        <f t="shared" si="20"/>
        <v>0</v>
      </c>
      <c r="T211" s="158"/>
      <c r="U211" s="159">
        <f>IF(E211="",,IF(K211&gt;=40,0,(VLOOKUP(K211,tabellen!$B$7:$D$12,3))))</f>
        <v>0</v>
      </c>
      <c r="V211" s="160">
        <f>IF(E211="",,IF(K211&gt;=40,0,(VLOOKUP(K211,tabellen!$B$7:$F$12,5))))</f>
        <v>0</v>
      </c>
      <c r="W211" s="156">
        <f t="shared" ref="W211:W229" si="23">IF((E211+67)&lt;S211,0,IF(T211="nee",0,IF(E211="",,(K211/40*J211*1.08*U211)*V211)))</f>
        <v>0</v>
      </c>
      <c r="X211" s="161"/>
      <c r="Y211" s="162">
        <f t="shared" si="21"/>
        <v>0</v>
      </c>
      <c r="Z211" s="141"/>
      <c r="AA211" s="116"/>
    </row>
    <row r="212" spans="2:27" ht="12.75" customHeight="1" x14ac:dyDescent="0.2">
      <c r="B212" s="115"/>
      <c r="C212" s="141"/>
      <c r="D212" s="163"/>
      <c r="E212" s="158"/>
      <c r="F212" s="158"/>
      <c r="G212" s="164"/>
      <c r="H212" s="150"/>
      <c r="I212" s="137"/>
      <c r="J212" s="152">
        <f t="shared" si="18"/>
        <v>0</v>
      </c>
      <c r="K212" s="153">
        <f>IF(E212="",,tabellen!$B$2-F212)</f>
        <v>0</v>
      </c>
      <c r="L212" s="137"/>
      <c r="M212" s="153">
        <f t="shared" si="19"/>
        <v>0</v>
      </c>
      <c r="N212" s="150"/>
      <c r="O212" s="154">
        <f>IF(E212="",,IF(K212&gt;=25,0,(VLOOKUP(K212,tabellen!$B$7:$C$12,2))))</f>
        <v>0</v>
      </c>
      <c r="P212" s="155">
        <f>IF(E212="",,IF(K212&gt;=25,0,(VLOOKUP(K212,tabellen!$B$7:$E$12,4))))</f>
        <v>0</v>
      </c>
      <c r="Q212" s="156">
        <f t="shared" si="22"/>
        <v>0</v>
      </c>
      <c r="R212" s="139"/>
      <c r="S212" s="157">
        <f t="shared" si="20"/>
        <v>0</v>
      </c>
      <c r="T212" s="158"/>
      <c r="U212" s="159">
        <f>IF(E212="",,IF(K212&gt;=40,0,(VLOOKUP(K212,tabellen!$B$7:$D$12,3))))</f>
        <v>0</v>
      </c>
      <c r="V212" s="160">
        <f>IF(E212="",,IF(K212&gt;=40,0,(VLOOKUP(K212,tabellen!$B$7:$F$12,5))))</f>
        <v>0</v>
      </c>
      <c r="W212" s="156">
        <f t="shared" si="23"/>
        <v>0</v>
      </c>
      <c r="X212" s="161"/>
      <c r="Y212" s="162">
        <f t="shared" si="21"/>
        <v>0</v>
      </c>
      <c r="Z212" s="141"/>
      <c r="AA212" s="116"/>
    </row>
    <row r="213" spans="2:27" ht="12.75" customHeight="1" x14ac:dyDescent="0.2">
      <c r="B213" s="115"/>
      <c r="C213" s="141"/>
      <c r="D213" s="163"/>
      <c r="E213" s="158"/>
      <c r="F213" s="158"/>
      <c r="G213" s="164"/>
      <c r="H213" s="150"/>
      <c r="I213" s="137"/>
      <c r="J213" s="152">
        <f t="shared" si="18"/>
        <v>0</v>
      </c>
      <c r="K213" s="153">
        <f>IF(E213="",,tabellen!$B$2-F213)</f>
        <v>0</v>
      </c>
      <c r="L213" s="137"/>
      <c r="M213" s="153">
        <f t="shared" si="19"/>
        <v>0</v>
      </c>
      <c r="N213" s="150"/>
      <c r="O213" s="154">
        <f>IF(E213="",,IF(K213&gt;=25,0,(VLOOKUP(K213,tabellen!$B$7:$C$12,2))))</f>
        <v>0</v>
      </c>
      <c r="P213" s="155">
        <f>IF(E213="",,IF(K213&gt;=25,0,(VLOOKUP(K213,tabellen!$B$7:$E$12,4))))</f>
        <v>0</v>
      </c>
      <c r="Q213" s="156">
        <f t="shared" si="22"/>
        <v>0</v>
      </c>
      <c r="R213" s="139"/>
      <c r="S213" s="157">
        <f t="shared" si="20"/>
        <v>0</v>
      </c>
      <c r="T213" s="158"/>
      <c r="U213" s="159">
        <f>IF(E213="",,IF(K213&gt;=40,0,(VLOOKUP(K213,tabellen!$B$7:$D$12,3))))</f>
        <v>0</v>
      </c>
      <c r="V213" s="160">
        <f>IF(E213="",,IF(K213&gt;=40,0,(VLOOKUP(K213,tabellen!$B$7:$F$12,5))))</f>
        <v>0</v>
      </c>
      <c r="W213" s="156">
        <f t="shared" si="23"/>
        <v>0</v>
      </c>
      <c r="X213" s="161"/>
      <c r="Y213" s="162">
        <f t="shared" si="21"/>
        <v>0</v>
      </c>
      <c r="Z213" s="141"/>
      <c r="AA213" s="116"/>
    </row>
    <row r="214" spans="2:27" ht="12.75" customHeight="1" x14ac:dyDescent="0.2">
      <c r="B214" s="115"/>
      <c r="C214" s="141"/>
      <c r="D214" s="163"/>
      <c r="E214" s="158"/>
      <c r="F214" s="158"/>
      <c r="G214" s="164"/>
      <c r="H214" s="150"/>
      <c r="I214" s="137"/>
      <c r="J214" s="152">
        <f t="shared" si="18"/>
        <v>0</v>
      </c>
      <c r="K214" s="153">
        <f>IF(E214="",,tabellen!$B$2-F214)</f>
        <v>0</v>
      </c>
      <c r="L214" s="137"/>
      <c r="M214" s="153">
        <f t="shared" si="19"/>
        <v>0</v>
      </c>
      <c r="N214" s="150"/>
      <c r="O214" s="154">
        <f>IF(E214="",,IF(K214&gt;=25,0,(VLOOKUP(K214,tabellen!$B$7:$C$12,2))))</f>
        <v>0</v>
      </c>
      <c r="P214" s="155">
        <f>IF(E214="",,IF(K214&gt;=25,0,(VLOOKUP(K214,tabellen!$B$7:$E$12,4))))</f>
        <v>0</v>
      </c>
      <c r="Q214" s="156">
        <f t="shared" si="22"/>
        <v>0</v>
      </c>
      <c r="R214" s="139"/>
      <c r="S214" s="157">
        <f t="shared" si="20"/>
        <v>0</v>
      </c>
      <c r="T214" s="158"/>
      <c r="U214" s="159">
        <f>IF(E214="",,IF(K214&gt;=40,0,(VLOOKUP(K214,tabellen!$B$7:$D$12,3))))</f>
        <v>0</v>
      </c>
      <c r="V214" s="160">
        <f>IF(E214="",,IF(K214&gt;=40,0,(VLOOKUP(K214,tabellen!$B$7:$F$12,5))))</f>
        <v>0</v>
      </c>
      <c r="W214" s="156">
        <f t="shared" si="23"/>
        <v>0</v>
      </c>
      <c r="X214" s="161"/>
      <c r="Y214" s="162">
        <f t="shared" si="21"/>
        <v>0</v>
      </c>
      <c r="Z214" s="141"/>
      <c r="AA214" s="116"/>
    </row>
    <row r="215" spans="2:27" ht="12.75" customHeight="1" x14ac:dyDescent="0.2">
      <c r="B215" s="115"/>
      <c r="C215" s="141"/>
      <c r="D215" s="163"/>
      <c r="E215" s="158"/>
      <c r="F215" s="158"/>
      <c r="G215" s="164"/>
      <c r="H215" s="150"/>
      <c r="I215" s="137"/>
      <c r="J215" s="152">
        <f t="shared" si="18"/>
        <v>0</v>
      </c>
      <c r="K215" s="153">
        <f>IF(E215="",,tabellen!$B$2-F215)</f>
        <v>0</v>
      </c>
      <c r="L215" s="137"/>
      <c r="M215" s="153">
        <f t="shared" si="19"/>
        <v>0</v>
      </c>
      <c r="N215" s="150"/>
      <c r="O215" s="154">
        <f>IF(E215="",,IF(K215&gt;=25,0,(VLOOKUP(K215,tabellen!$B$7:$C$12,2))))</f>
        <v>0</v>
      </c>
      <c r="P215" s="155">
        <f>IF(E215="",,IF(K215&gt;=25,0,(VLOOKUP(K215,tabellen!$B$7:$E$12,4))))</f>
        <v>0</v>
      </c>
      <c r="Q215" s="156">
        <f t="shared" si="22"/>
        <v>0</v>
      </c>
      <c r="R215" s="139"/>
      <c r="S215" s="157">
        <f t="shared" si="20"/>
        <v>0</v>
      </c>
      <c r="T215" s="158"/>
      <c r="U215" s="159">
        <f>IF(E215="",,IF(K215&gt;=40,0,(VLOOKUP(K215,tabellen!$B$7:$D$12,3))))</f>
        <v>0</v>
      </c>
      <c r="V215" s="160">
        <f>IF(E215="",,IF(K215&gt;=40,0,(VLOOKUP(K215,tabellen!$B$7:$F$12,5))))</f>
        <v>0</v>
      </c>
      <c r="W215" s="156">
        <f t="shared" si="23"/>
        <v>0</v>
      </c>
      <c r="X215" s="161"/>
      <c r="Y215" s="162">
        <f t="shared" si="21"/>
        <v>0</v>
      </c>
      <c r="Z215" s="141"/>
      <c r="AA215" s="116"/>
    </row>
    <row r="216" spans="2:27" ht="12.75" customHeight="1" x14ac:dyDescent="0.2">
      <c r="B216" s="115"/>
      <c r="C216" s="141"/>
      <c r="D216" s="163"/>
      <c r="E216" s="158"/>
      <c r="F216" s="158"/>
      <c r="G216" s="164"/>
      <c r="H216" s="150"/>
      <c r="I216" s="137"/>
      <c r="J216" s="152">
        <f t="shared" si="18"/>
        <v>0</v>
      </c>
      <c r="K216" s="153">
        <f>IF(E216="",,tabellen!$B$2-F216)</f>
        <v>0</v>
      </c>
      <c r="L216" s="137"/>
      <c r="M216" s="153">
        <f t="shared" si="19"/>
        <v>0</v>
      </c>
      <c r="N216" s="150"/>
      <c r="O216" s="154">
        <f>IF(E216="",,IF(K216&gt;=25,0,(VLOOKUP(K216,tabellen!$B$7:$C$12,2))))</f>
        <v>0</v>
      </c>
      <c r="P216" s="155">
        <f>IF(E216="",,IF(K216&gt;=25,0,(VLOOKUP(K216,tabellen!$B$7:$E$12,4))))</f>
        <v>0</v>
      </c>
      <c r="Q216" s="156">
        <f t="shared" si="22"/>
        <v>0</v>
      </c>
      <c r="R216" s="139"/>
      <c r="S216" s="157">
        <f t="shared" si="20"/>
        <v>0</v>
      </c>
      <c r="T216" s="158"/>
      <c r="U216" s="159">
        <f>IF(E216="",,IF(K216&gt;=40,0,(VLOOKUP(K216,tabellen!$B$7:$D$12,3))))</f>
        <v>0</v>
      </c>
      <c r="V216" s="160">
        <f>IF(E216="",,IF(K216&gt;=40,0,(VLOOKUP(K216,tabellen!$B$7:$F$12,5))))</f>
        <v>0</v>
      </c>
      <c r="W216" s="156">
        <f t="shared" si="23"/>
        <v>0</v>
      </c>
      <c r="X216" s="161"/>
      <c r="Y216" s="162">
        <f t="shared" si="21"/>
        <v>0</v>
      </c>
      <c r="Z216" s="141"/>
      <c r="AA216" s="116"/>
    </row>
    <row r="217" spans="2:27" ht="12.75" customHeight="1" x14ac:dyDescent="0.2">
      <c r="B217" s="115"/>
      <c r="C217" s="141"/>
      <c r="D217" s="163"/>
      <c r="E217" s="158"/>
      <c r="F217" s="158"/>
      <c r="G217" s="164"/>
      <c r="H217" s="150"/>
      <c r="I217" s="137"/>
      <c r="J217" s="152">
        <f t="shared" si="18"/>
        <v>0</v>
      </c>
      <c r="K217" s="153">
        <f>IF(E217="",,tabellen!$B$2-F217)</f>
        <v>0</v>
      </c>
      <c r="L217" s="137"/>
      <c r="M217" s="153">
        <f t="shared" si="19"/>
        <v>0</v>
      </c>
      <c r="N217" s="150"/>
      <c r="O217" s="154">
        <f>IF(E217="",,IF(K217&gt;=25,0,(VLOOKUP(K217,tabellen!$B$7:$C$12,2))))</f>
        <v>0</v>
      </c>
      <c r="P217" s="155">
        <f>IF(E217="",,IF(K217&gt;=25,0,(VLOOKUP(K217,tabellen!$B$7:$E$12,4))))</f>
        <v>0</v>
      </c>
      <c r="Q217" s="156">
        <f t="shared" si="22"/>
        <v>0</v>
      </c>
      <c r="R217" s="139"/>
      <c r="S217" s="157">
        <f t="shared" si="20"/>
        <v>0</v>
      </c>
      <c r="T217" s="158"/>
      <c r="U217" s="159">
        <f>IF(E217="",,IF(K217&gt;=40,0,(VLOOKUP(K217,tabellen!$B$7:$D$12,3))))</f>
        <v>0</v>
      </c>
      <c r="V217" s="160">
        <f>IF(E217="",,IF(K217&gt;=40,0,(VLOOKUP(K217,tabellen!$B$7:$F$12,5))))</f>
        <v>0</v>
      </c>
      <c r="W217" s="156">
        <f t="shared" si="23"/>
        <v>0</v>
      </c>
      <c r="X217" s="161"/>
      <c r="Y217" s="162">
        <f t="shared" si="21"/>
        <v>0</v>
      </c>
      <c r="Z217" s="141"/>
      <c r="AA217" s="116"/>
    </row>
    <row r="218" spans="2:27" ht="12.75" customHeight="1" x14ac:dyDescent="0.2">
      <c r="B218" s="115"/>
      <c r="C218" s="141"/>
      <c r="D218" s="163"/>
      <c r="E218" s="158"/>
      <c r="F218" s="158"/>
      <c r="G218" s="164"/>
      <c r="H218" s="150"/>
      <c r="I218" s="137"/>
      <c r="J218" s="152">
        <f t="shared" si="18"/>
        <v>0</v>
      </c>
      <c r="K218" s="153">
        <f>IF(E218="",,tabellen!$B$2-F218)</f>
        <v>0</v>
      </c>
      <c r="L218" s="137"/>
      <c r="M218" s="153">
        <f t="shared" si="19"/>
        <v>0</v>
      </c>
      <c r="N218" s="150"/>
      <c r="O218" s="154">
        <f>IF(E218="",,IF(K218&gt;=25,0,(VLOOKUP(K218,tabellen!$B$7:$C$12,2))))</f>
        <v>0</v>
      </c>
      <c r="P218" s="155">
        <f>IF(E218="",,IF(K218&gt;=25,0,(VLOOKUP(K218,tabellen!$B$7:$E$12,4))))</f>
        <v>0</v>
      </c>
      <c r="Q218" s="156">
        <f t="shared" si="22"/>
        <v>0</v>
      </c>
      <c r="R218" s="139"/>
      <c r="S218" s="157">
        <f t="shared" si="20"/>
        <v>0</v>
      </c>
      <c r="T218" s="158"/>
      <c r="U218" s="159">
        <f>IF(E218="",,IF(K218&gt;=40,0,(VLOOKUP(K218,tabellen!$B$7:$D$12,3))))</f>
        <v>0</v>
      </c>
      <c r="V218" s="160">
        <f>IF(E218="",,IF(K218&gt;=40,0,(VLOOKUP(K218,tabellen!$B$7:$F$12,5))))</f>
        <v>0</v>
      </c>
      <c r="W218" s="156">
        <f t="shared" si="23"/>
        <v>0</v>
      </c>
      <c r="X218" s="161"/>
      <c r="Y218" s="162">
        <f t="shared" si="21"/>
        <v>0</v>
      </c>
      <c r="Z218" s="141"/>
      <c r="AA218" s="116"/>
    </row>
    <row r="219" spans="2:27" ht="12.75" customHeight="1" x14ac:dyDescent="0.2">
      <c r="B219" s="115"/>
      <c r="C219" s="141"/>
      <c r="D219" s="163"/>
      <c r="E219" s="158"/>
      <c r="F219" s="158"/>
      <c r="G219" s="164"/>
      <c r="H219" s="150"/>
      <c r="I219" s="137"/>
      <c r="J219" s="152">
        <f t="shared" si="18"/>
        <v>0</v>
      </c>
      <c r="K219" s="153">
        <f>IF(E219="",,tabellen!$B$2-F219)</f>
        <v>0</v>
      </c>
      <c r="L219" s="137"/>
      <c r="M219" s="153">
        <f t="shared" si="19"/>
        <v>0</v>
      </c>
      <c r="N219" s="150"/>
      <c r="O219" s="154">
        <f>IF(E219="",,IF(K219&gt;=25,0,(VLOOKUP(K219,tabellen!$B$7:$C$12,2))))</f>
        <v>0</v>
      </c>
      <c r="P219" s="155">
        <f>IF(E219="",,IF(K219&gt;=25,0,(VLOOKUP(K219,tabellen!$B$7:$E$12,4))))</f>
        <v>0</v>
      </c>
      <c r="Q219" s="156">
        <f t="shared" si="22"/>
        <v>0</v>
      </c>
      <c r="R219" s="139"/>
      <c r="S219" s="157">
        <f t="shared" si="20"/>
        <v>0</v>
      </c>
      <c r="T219" s="158"/>
      <c r="U219" s="159">
        <f>IF(E219="",,IF(K219&gt;=40,0,(VLOOKUP(K219,tabellen!$B$7:$D$12,3))))</f>
        <v>0</v>
      </c>
      <c r="V219" s="160">
        <f>IF(E219="",,IF(K219&gt;=40,0,(VLOOKUP(K219,tabellen!$B$7:$F$12,5))))</f>
        <v>0</v>
      </c>
      <c r="W219" s="156">
        <f t="shared" si="23"/>
        <v>0</v>
      </c>
      <c r="X219" s="161"/>
      <c r="Y219" s="162">
        <f t="shared" si="21"/>
        <v>0</v>
      </c>
      <c r="Z219" s="141"/>
      <c r="AA219" s="116"/>
    </row>
    <row r="220" spans="2:27" ht="12.75" customHeight="1" x14ac:dyDescent="0.2">
      <c r="B220" s="115"/>
      <c r="C220" s="141"/>
      <c r="D220" s="163"/>
      <c r="E220" s="158"/>
      <c r="F220" s="158"/>
      <c r="G220" s="164"/>
      <c r="H220" s="150"/>
      <c r="I220" s="137"/>
      <c r="J220" s="152">
        <f t="shared" si="18"/>
        <v>0</v>
      </c>
      <c r="K220" s="153">
        <f>IF(E220="",,tabellen!$B$2-F220)</f>
        <v>0</v>
      </c>
      <c r="L220" s="137"/>
      <c r="M220" s="153">
        <f t="shared" si="19"/>
        <v>0</v>
      </c>
      <c r="N220" s="150"/>
      <c r="O220" s="154">
        <f>IF(E220="",,IF(K220&gt;=25,0,(VLOOKUP(K220,tabellen!$B$7:$C$12,2))))</f>
        <v>0</v>
      </c>
      <c r="P220" s="155">
        <f>IF(E220="",,IF(K220&gt;=25,0,(VLOOKUP(K220,tabellen!$B$7:$E$12,4))))</f>
        <v>0</v>
      </c>
      <c r="Q220" s="156">
        <f t="shared" si="22"/>
        <v>0</v>
      </c>
      <c r="R220" s="139"/>
      <c r="S220" s="157">
        <f t="shared" si="20"/>
        <v>0</v>
      </c>
      <c r="T220" s="158"/>
      <c r="U220" s="159">
        <f>IF(E220="",,IF(K220&gt;=40,0,(VLOOKUP(K220,tabellen!$B$7:$D$12,3))))</f>
        <v>0</v>
      </c>
      <c r="V220" s="160">
        <f>IF(E220="",,IF(K220&gt;=40,0,(VLOOKUP(K220,tabellen!$B$7:$F$12,5))))</f>
        <v>0</v>
      </c>
      <c r="W220" s="156">
        <f t="shared" si="23"/>
        <v>0</v>
      </c>
      <c r="X220" s="161"/>
      <c r="Y220" s="162">
        <f t="shared" si="21"/>
        <v>0</v>
      </c>
      <c r="Z220" s="141"/>
      <c r="AA220" s="116"/>
    </row>
    <row r="221" spans="2:27" ht="12.75" customHeight="1" x14ac:dyDescent="0.2">
      <c r="B221" s="115"/>
      <c r="C221" s="141"/>
      <c r="D221" s="163"/>
      <c r="E221" s="158"/>
      <c r="F221" s="158"/>
      <c r="G221" s="164"/>
      <c r="H221" s="150"/>
      <c r="I221" s="137"/>
      <c r="J221" s="152">
        <f t="shared" si="18"/>
        <v>0</v>
      </c>
      <c r="K221" s="153">
        <f>IF(E221="",,tabellen!$B$2-F221)</f>
        <v>0</v>
      </c>
      <c r="L221" s="137"/>
      <c r="M221" s="153">
        <f t="shared" si="19"/>
        <v>0</v>
      </c>
      <c r="N221" s="150"/>
      <c r="O221" s="154">
        <f>IF(E221="",,IF(K221&gt;=25,0,(VLOOKUP(K221,tabellen!$B$7:$C$12,2))))</f>
        <v>0</v>
      </c>
      <c r="P221" s="155">
        <f>IF(E221="",,IF(K221&gt;=25,0,(VLOOKUP(K221,tabellen!$B$7:$E$12,4))))</f>
        <v>0</v>
      </c>
      <c r="Q221" s="156">
        <f t="shared" si="22"/>
        <v>0</v>
      </c>
      <c r="R221" s="139"/>
      <c r="S221" s="157">
        <f t="shared" si="20"/>
        <v>0</v>
      </c>
      <c r="T221" s="158"/>
      <c r="U221" s="159">
        <f>IF(E221="",,IF(K221&gt;=40,0,(VLOOKUP(K221,tabellen!$B$7:$D$12,3))))</f>
        <v>0</v>
      </c>
      <c r="V221" s="160">
        <f>IF(E221="",,IF(K221&gt;=40,0,(VLOOKUP(K221,tabellen!$B$7:$F$12,5))))</f>
        <v>0</v>
      </c>
      <c r="W221" s="156">
        <f t="shared" si="23"/>
        <v>0</v>
      </c>
      <c r="X221" s="161"/>
      <c r="Y221" s="162">
        <f t="shared" si="21"/>
        <v>0</v>
      </c>
      <c r="Z221" s="141"/>
      <c r="AA221" s="116"/>
    </row>
    <row r="222" spans="2:27" ht="12.75" customHeight="1" x14ac:dyDescent="0.2">
      <c r="B222" s="115"/>
      <c r="C222" s="141"/>
      <c r="D222" s="163"/>
      <c r="E222" s="158"/>
      <c r="F222" s="158"/>
      <c r="G222" s="164"/>
      <c r="H222" s="150"/>
      <c r="I222" s="137"/>
      <c r="J222" s="152">
        <f t="shared" si="18"/>
        <v>0</v>
      </c>
      <c r="K222" s="153">
        <f>IF(E222="",,tabellen!$B$2-F222)</f>
        <v>0</v>
      </c>
      <c r="L222" s="137"/>
      <c r="M222" s="153">
        <f t="shared" si="19"/>
        <v>0</v>
      </c>
      <c r="N222" s="150"/>
      <c r="O222" s="154">
        <f>IF(E222="",,IF(K222&gt;=25,0,(VLOOKUP(K222,tabellen!$B$7:$C$12,2))))</f>
        <v>0</v>
      </c>
      <c r="P222" s="155">
        <f>IF(E222="",,IF(K222&gt;=25,0,(VLOOKUP(K222,tabellen!$B$7:$E$12,4))))</f>
        <v>0</v>
      </c>
      <c r="Q222" s="156">
        <f t="shared" si="22"/>
        <v>0</v>
      </c>
      <c r="R222" s="139"/>
      <c r="S222" s="157">
        <f t="shared" si="20"/>
        <v>0</v>
      </c>
      <c r="T222" s="158"/>
      <c r="U222" s="159">
        <f>IF(E222="",,IF(K222&gt;=40,0,(VLOOKUP(K222,tabellen!$B$7:$D$12,3))))</f>
        <v>0</v>
      </c>
      <c r="V222" s="160">
        <f>IF(E222="",,IF(K222&gt;=40,0,(VLOOKUP(K222,tabellen!$B$7:$F$12,5))))</f>
        <v>0</v>
      </c>
      <c r="W222" s="156">
        <f t="shared" si="23"/>
        <v>0</v>
      </c>
      <c r="X222" s="161"/>
      <c r="Y222" s="162">
        <f t="shared" si="21"/>
        <v>0</v>
      </c>
      <c r="Z222" s="141"/>
      <c r="AA222" s="116"/>
    </row>
    <row r="223" spans="2:27" ht="12.75" customHeight="1" x14ac:dyDescent="0.2">
      <c r="B223" s="115"/>
      <c r="C223" s="141"/>
      <c r="D223" s="163"/>
      <c r="E223" s="158"/>
      <c r="F223" s="158"/>
      <c r="G223" s="164"/>
      <c r="H223" s="150"/>
      <c r="I223" s="137"/>
      <c r="J223" s="152">
        <f t="shared" si="18"/>
        <v>0</v>
      </c>
      <c r="K223" s="153">
        <f>IF(E223="",,tabellen!$B$2-F223)</f>
        <v>0</v>
      </c>
      <c r="L223" s="137"/>
      <c r="M223" s="153">
        <f t="shared" si="19"/>
        <v>0</v>
      </c>
      <c r="N223" s="150"/>
      <c r="O223" s="154">
        <f>IF(E223="",,IF(K223&gt;=25,0,(VLOOKUP(K223,tabellen!$B$7:$C$12,2))))</f>
        <v>0</v>
      </c>
      <c r="P223" s="155">
        <f>IF(E223="",,IF(K223&gt;=25,0,(VLOOKUP(K223,tabellen!$B$7:$E$12,4))))</f>
        <v>0</v>
      </c>
      <c r="Q223" s="156">
        <f t="shared" si="22"/>
        <v>0</v>
      </c>
      <c r="R223" s="139"/>
      <c r="S223" s="157">
        <f t="shared" si="20"/>
        <v>0</v>
      </c>
      <c r="T223" s="158"/>
      <c r="U223" s="159">
        <f>IF(E223="",,IF(K223&gt;=40,0,(VLOOKUP(K223,tabellen!$B$7:$D$12,3))))</f>
        <v>0</v>
      </c>
      <c r="V223" s="160">
        <f>IF(E223="",,IF(K223&gt;=40,0,(VLOOKUP(K223,tabellen!$B$7:$F$12,5))))</f>
        <v>0</v>
      </c>
      <c r="W223" s="156">
        <f t="shared" si="23"/>
        <v>0</v>
      </c>
      <c r="X223" s="161"/>
      <c r="Y223" s="162">
        <f t="shared" si="21"/>
        <v>0</v>
      </c>
      <c r="Z223" s="141"/>
      <c r="AA223" s="116"/>
    </row>
    <row r="224" spans="2:27" ht="12.75" customHeight="1" x14ac:dyDescent="0.2">
      <c r="B224" s="115"/>
      <c r="C224" s="141"/>
      <c r="D224" s="163"/>
      <c r="E224" s="158"/>
      <c r="F224" s="158"/>
      <c r="G224" s="164"/>
      <c r="H224" s="150"/>
      <c r="I224" s="137"/>
      <c r="J224" s="152">
        <f t="shared" si="18"/>
        <v>0</v>
      </c>
      <c r="K224" s="153">
        <f>IF(E224="",,tabellen!$B$2-F224)</f>
        <v>0</v>
      </c>
      <c r="L224" s="137"/>
      <c r="M224" s="153">
        <f t="shared" si="19"/>
        <v>0</v>
      </c>
      <c r="N224" s="150"/>
      <c r="O224" s="154">
        <f>IF(E224="",,IF(K224&gt;=25,0,(VLOOKUP(K224,tabellen!$B$7:$C$12,2))))</f>
        <v>0</v>
      </c>
      <c r="P224" s="155">
        <f>IF(E224="",,IF(K224&gt;=25,0,(VLOOKUP(K224,tabellen!$B$7:$E$12,4))))</f>
        <v>0</v>
      </c>
      <c r="Q224" s="156">
        <f t="shared" si="22"/>
        <v>0</v>
      </c>
      <c r="R224" s="139"/>
      <c r="S224" s="157">
        <f t="shared" si="20"/>
        <v>0</v>
      </c>
      <c r="T224" s="158"/>
      <c r="U224" s="159">
        <f>IF(E224="",,IF(K224&gt;=40,0,(VLOOKUP(K224,tabellen!$B$7:$D$12,3))))</f>
        <v>0</v>
      </c>
      <c r="V224" s="160">
        <f>IF(E224="",,IF(K224&gt;=40,0,(VLOOKUP(K224,tabellen!$B$7:$F$12,5))))</f>
        <v>0</v>
      </c>
      <c r="W224" s="156">
        <f t="shared" si="23"/>
        <v>0</v>
      </c>
      <c r="X224" s="161"/>
      <c r="Y224" s="162">
        <f t="shared" si="21"/>
        <v>0</v>
      </c>
      <c r="Z224" s="141"/>
      <c r="AA224" s="116"/>
    </row>
    <row r="225" spans="2:27" ht="12.75" customHeight="1" x14ac:dyDescent="0.2">
      <c r="B225" s="115"/>
      <c r="C225" s="141"/>
      <c r="D225" s="163"/>
      <c r="E225" s="158"/>
      <c r="F225" s="158"/>
      <c r="G225" s="164"/>
      <c r="H225" s="150"/>
      <c r="I225" s="137"/>
      <c r="J225" s="152">
        <f t="shared" si="18"/>
        <v>0</v>
      </c>
      <c r="K225" s="153">
        <f>IF(E225="",,tabellen!$B$2-F225)</f>
        <v>0</v>
      </c>
      <c r="L225" s="137"/>
      <c r="M225" s="153">
        <f t="shared" si="19"/>
        <v>0</v>
      </c>
      <c r="N225" s="150"/>
      <c r="O225" s="154">
        <f>IF(E225="",,IF(K225&gt;=25,0,(VLOOKUP(K225,tabellen!$B$7:$C$12,2))))</f>
        <v>0</v>
      </c>
      <c r="P225" s="155">
        <f>IF(E225="",,IF(K225&gt;=25,0,(VLOOKUP(K225,tabellen!$B$7:$E$12,4))))</f>
        <v>0</v>
      </c>
      <c r="Q225" s="156">
        <f t="shared" si="22"/>
        <v>0</v>
      </c>
      <c r="R225" s="139"/>
      <c r="S225" s="157">
        <f t="shared" si="20"/>
        <v>0</v>
      </c>
      <c r="T225" s="158"/>
      <c r="U225" s="159">
        <f>IF(E225="",,IF(K225&gt;=40,0,(VLOOKUP(K225,tabellen!$B$7:$D$12,3))))</f>
        <v>0</v>
      </c>
      <c r="V225" s="160">
        <f>IF(E225="",,IF(K225&gt;=40,0,(VLOOKUP(K225,tabellen!$B$7:$F$12,5))))</f>
        <v>0</v>
      </c>
      <c r="W225" s="156">
        <f t="shared" si="23"/>
        <v>0</v>
      </c>
      <c r="X225" s="161"/>
      <c r="Y225" s="162">
        <f t="shared" si="21"/>
        <v>0</v>
      </c>
      <c r="Z225" s="141"/>
      <c r="AA225" s="116"/>
    </row>
    <row r="226" spans="2:27" ht="12.75" customHeight="1" x14ac:dyDescent="0.2">
      <c r="B226" s="115"/>
      <c r="C226" s="141"/>
      <c r="D226" s="163"/>
      <c r="E226" s="158"/>
      <c r="F226" s="158"/>
      <c r="G226" s="164"/>
      <c r="H226" s="150"/>
      <c r="I226" s="137"/>
      <c r="J226" s="152">
        <f t="shared" si="18"/>
        <v>0</v>
      </c>
      <c r="K226" s="153">
        <f>IF(E226="",,tabellen!$B$2-F226)</f>
        <v>0</v>
      </c>
      <c r="L226" s="137"/>
      <c r="M226" s="153">
        <f t="shared" si="19"/>
        <v>0</v>
      </c>
      <c r="N226" s="150"/>
      <c r="O226" s="154">
        <f>IF(E226="",,IF(K226&gt;=25,0,(VLOOKUP(K226,tabellen!$B$7:$C$12,2))))</f>
        <v>0</v>
      </c>
      <c r="P226" s="155">
        <f>IF(E226="",,IF(K226&gt;=25,0,(VLOOKUP(K226,tabellen!$B$7:$E$12,4))))</f>
        <v>0</v>
      </c>
      <c r="Q226" s="156">
        <f t="shared" si="22"/>
        <v>0</v>
      </c>
      <c r="R226" s="139"/>
      <c r="S226" s="157">
        <f t="shared" si="20"/>
        <v>0</v>
      </c>
      <c r="T226" s="158"/>
      <c r="U226" s="159">
        <f>IF(E226="",,IF(K226&gt;=40,0,(VLOOKUP(K226,tabellen!$B$7:$D$12,3))))</f>
        <v>0</v>
      </c>
      <c r="V226" s="160">
        <f>IF(E226="",,IF(K226&gt;=40,0,(VLOOKUP(K226,tabellen!$B$7:$F$12,5))))</f>
        <v>0</v>
      </c>
      <c r="W226" s="156">
        <f t="shared" si="23"/>
        <v>0</v>
      </c>
      <c r="X226" s="161"/>
      <c r="Y226" s="162">
        <f t="shared" si="21"/>
        <v>0</v>
      </c>
      <c r="Z226" s="141"/>
      <c r="AA226" s="116"/>
    </row>
    <row r="227" spans="2:27" ht="12.75" customHeight="1" x14ac:dyDescent="0.2">
      <c r="B227" s="115"/>
      <c r="C227" s="141"/>
      <c r="D227" s="163"/>
      <c r="E227" s="158"/>
      <c r="F227" s="158"/>
      <c r="G227" s="164"/>
      <c r="H227" s="150"/>
      <c r="I227" s="137"/>
      <c r="J227" s="152">
        <f t="shared" si="18"/>
        <v>0</v>
      </c>
      <c r="K227" s="153">
        <f>IF(E227="",,tabellen!$B$2-F227)</f>
        <v>0</v>
      </c>
      <c r="L227" s="137"/>
      <c r="M227" s="153">
        <f t="shared" si="19"/>
        <v>0</v>
      </c>
      <c r="N227" s="150"/>
      <c r="O227" s="154">
        <f>IF(E227="",,IF(K227&gt;=25,0,(VLOOKUP(K227,tabellen!$B$7:$C$12,2))))</f>
        <v>0</v>
      </c>
      <c r="P227" s="155">
        <f>IF(E227="",,IF(K227&gt;=25,0,(VLOOKUP(K227,tabellen!$B$7:$E$12,4))))</f>
        <v>0</v>
      </c>
      <c r="Q227" s="156">
        <f t="shared" si="22"/>
        <v>0</v>
      </c>
      <c r="R227" s="139"/>
      <c r="S227" s="157">
        <f t="shared" si="20"/>
        <v>0</v>
      </c>
      <c r="T227" s="158"/>
      <c r="U227" s="159">
        <f>IF(E227="",,IF(K227&gt;=40,0,(VLOOKUP(K227,tabellen!$B$7:$D$12,3))))</f>
        <v>0</v>
      </c>
      <c r="V227" s="160">
        <f>IF(E227="",,IF(K227&gt;=40,0,(VLOOKUP(K227,tabellen!$B$7:$F$12,5))))</f>
        <v>0</v>
      </c>
      <c r="W227" s="156">
        <f t="shared" si="23"/>
        <v>0</v>
      </c>
      <c r="X227" s="161"/>
      <c r="Y227" s="162">
        <f t="shared" si="21"/>
        <v>0</v>
      </c>
      <c r="Z227" s="141"/>
      <c r="AA227" s="116"/>
    </row>
    <row r="228" spans="2:27" ht="12.75" customHeight="1" x14ac:dyDescent="0.2">
      <c r="B228" s="115"/>
      <c r="C228" s="141"/>
      <c r="D228" s="163"/>
      <c r="E228" s="158"/>
      <c r="F228" s="158"/>
      <c r="G228" s="164"/>
      <c r="H228" s="150"/>
      <c r="I228" s="137"/>
      <c r="J228" s="152">
        <f t="shared" si="18"/>
        <v>0</v>
      </c>
      <c r="K228" s="153">
        <f>IF(E228="",,tabellen!$B$2-F228)</f>
        <v>0</v>
      </c>
      <c r="L228" s="137"/>
      <c r="M228" s="153">
        <f t="shared" si="19"/>
        <v>0</v>
      </c>
      <c r="N228" s="150"/>
      <c r="O228" s="154">
        <f>IF(E228="",,IF(K228&gt;=25,0,(VLOOKUP(K228,tabellen!$B$7:$C$12,2))))</f>
        <v>0</v>
      </c>
      <c r="P228" s="155">
        <f>IF(E228="",,IF(K228&gt;=25,0,(VLOOKUP(K228,tabellen!$B$7:$E$12,4))))</f>
        <v>0</v>
      </c>
      <c r="Q228" s="156">
        <f t="shared" si="22"/>
        <v>0</v>
      </c>
      <c r="R228" s="139"/>
      <c r="S228" s="157">
        <f t="shared" si="20"/>
        <v>0</v>
      </c>
      <c r="T228" s="158"/>
      <c r="U228" s="159">
        <f>IF(E228="",,IF(K228&gt;=40,0,(VLOOKUP(K228,tabellen!$B$7:$D$12,3))))</f>
        <v>0</v>
      </c>
      <c r="V228" s="160">
        <f>IF(E228="",,IF(K228&gt;=40,0,(VLOOKUP(K228,tabellen!$B$7:$F$12,5))))</f>
        <v>0</v>
      </c>
      <c r="W228" s="156">
        <f t="shared" si="23"/>
        <v>0</v>
      </c>
      <c r="X228" s="161"/>
      <c r="Y228" s="162">
        <f t="shared" si="21"/>
        <v>0</v>
      </c>
      <c r="Z228" s="141"/>
      <c r="AA228" s="116"/>
    </row>
    <row r="229" spans="2:27" ht="12.75" customHeight="1" x14ac:dyDescent="0.2">
      <c r="B229" s="115"/>
      <c r="C229" s="141"/>
      <c r="D229" s="163"/>
      <c r="E229" s="158"/>
      <c r="F229" s="158"/>
      <c r="G229" s="164"/>
      <c r="H229" s="150"/>
      <c r="I229" s="137"/>
      <c r="J229" s="152">
        <f t="shared" si="18"/>
        <v>0</v>
      </c>
      <c r="K229" s="153">
        <f>IF(E229="",,tabellen!$B$2-F229)</f>
        <v>0</v>
      </c>
      <c r="L229" s="137"/>
      <c r="M229" s="153">
        <f t="shared" si="19"/>
        <v>0</v>
      </c>
      <c r="N229" s="150"/>
      <c r="O229" s="154">
        <f>IF(E229="",,IF(K229&gt;=25,0,(VLOOKUP(K229,tabellen!$B$7:$C$12,2))))</f>
        <v>0</v>
      </c>
      <c r="P229" s="155">
        <f>IF(E229="",,IF(K229&gt;=25,0,(VLOOKUP(K229,tabellen!$B$7:$E$12,4))))</f>
        <v>0</v>
      </c>
      <c r="Q229" s="156">
        <f t="shared" si="22"/>
        <v>0</v>
      </c>
      <c r="R229" s="139"/>
      <c r="S229" s="157">
        <f t="shared" si="20"/>
        <v>0</v>
      </c>
      <c r="T229" s="158"/>
      <c r="U229" s="159">
        <f>IF(E229="",,IF(K229&gt;=40,0,(VLOOKUP(K229,tabellen!$B$7:$D$12,3))))</f>
        <v>0</v>
      </c>
      <c r="V229" s="160">
        <f>IF(E229="",,IF(K229&gt;=40,0,(VLOOKUP(K229,tabellen!$B$7:$F$12,5))))</f>
        <v>0</v>
      </c>
      <c r="W229" s="156">
        <f t="shared" si="23"/>
        <v>0</v>
      </c>
      <c r="X229" s="161"/>
      <c r="Y229" s="162">
        <f t="shared" si="21"/>
        <v>0</v>
      </c>
      <c r="Z229" s="141"/>
      <c r="AA229" s="116"/>
    </row>
    <row r="230" spans="2:27" ht="12.75" customHeight="1" x14ac:dyDescent="0.2">
      <c r="B230" s="115"/>
      <c r="C230" s="141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65"/>
      <c r="R230" s="139"/>
      <c r="S230" s="139"/>
      <c r="T230" s="139"/>
      <c r="U230" s="139"/>
      <c r="V230" s="139"/>
      <c r="W230" s="165"/>
      <c r="X230" s="161"/>
      <c r="Y230" s="166"/>
      <c r="Z230" s="141"/>
      <c r="AA230" s="116"/>
    </row>
    <row r="231" spans="2:27" ht="12.75" customHeight="1" x14ac:dyDescent="0.2">
      <c r="B231" s="115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5"/>
      <c r="R231" s="94"/>
      <c r="S231" s="94"/>
      <c r="T231" s="94"/>
      <c r="U231" s="94"/>
      <c r="V231" s="94"/>
      <c r="W231" s="95"/>
      <c r="X231" s="94"/>
      <c r="Y231" s="96"/>
      <c r="Z231" s="93"/>
      <c r="AA231" s="116"/>
    </row>
    <row r="232" spans="2:27" ht="12.75" customHeight="1" thickBot="1" x14ac:dyDescent="0.25">
      <c r="B232" s="129"/>
      <c r="C232" s="130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2"/>
      <c r="R232" s="131"/>
      <c r="S232" s="131"/>
      <c r="T232" s="131"/>
      <c r="U232" s="131"/>
      <c r="V232" s="131"/>
      <c r="W232" s="132"/>
      <c r="X232" s="131"/>
      <c r="Y232" s="133"/>
      <c r="Z232" s="135" t="s">
        <v>138</v>
      </c>
      <c r="AA232" s="134"/>
    </row>
    <row r="233" spans="2:27" ht="12.75" customHeight="1" x14ac:dyDescent="0.2"/>
    <row r="234" spans="2:27" ht="12.75" customHeight="1" x14ac:dyDescent="0.2"/>
    <row r="235" spans="2:27" ht="12.75" customHeight="1" x14ac:dyDescent="0.2"/>
    <row r="236" spans="2:27" ht="12.75" customHeight="1" x14ac:dyDescent="0.2"/>
    <row r="237" spans="2:27" ht="12.75" customHeight="1" x14ac:dyDescent="0.2"/>
    <row r="238" spans="2:27" ht="12.75" customHeight="1" x14ac:dyDescent="0.2"/>
    <row r="239" spans="2:27" ht="12.75" customHeight="1" x14ac:dyDescent="0.2"/>
    <row r="240" spans="2:27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</sheetData>
  <sheetProtection algorithmName="SHA-512" hashValue="gMl3WBBH3re3k7GfHrDsTvexDgKnVCgOq4idLr1KdIAFZHMA68qppaGhOaNBJzRN5TKNancMTRh9phuckPJMAA==" saltValue="dTAxOgenvs6QbTenlEZWWw==" spinCount="100000" sheet="1" objects="1" scenarios="1"/>
  <mergeCells count="2">
    <mergeCell ref="M14:Q14"/>
    <mergeCell ref="S14:W14"/>
  </mergeCells>
  <phoneticPr fontId="0" type="noConversion"/>
  <dataValidations count="3">
    <dataValidation type="list" allowBlank="1" showInputMessage="1" showErrorMessage="1" sqref="O8">
      <formula1>"PO,VO"</formula1>
    </dataValidation>
    <dataValidation type="list" allowBlank="1" showInputMessage="1" showErrorMessage="1" sqref="H18:H229">
      <formula1>IF($O$8="PO",$AG$15:$AG$58,$AH$15:$AH$39)</formula1>
    </dataValidation>
    <dataValidation type="list" allowBlank="1" showInputMessage="1" showErrorMessage="1" sqref="N18:N229 T18:T229">
      <formula1>"ja,nee, "</formula1>
    </dataValidation>
  </dataValidations>
  <pageMargins left="0.75" right="0.75" top="1" bottom="1" header="0.5" footer="0.5"/>
  <pageSetup paperSize="9" scale="58" orientation="landscape" r:id="rId1"/>
  <headerFooter alignWithMargins="0">
    <oddHeader>&amp;L&amp;"Arial,Vet"&amp;F&amp;R&amp;"Arial,Vet"&amp;P</oddHeader>
    <oddFooter>&amp;L&amp;"Arial,Vet"Keizer&amp;C&amp;"Arial,Vet"&amp;A&amp;R&amp;"Arial,Vet"&amp;D</oddFooter>
  </headerFooter>
  <rowBreaks count="3" manualBreakCount="3">
    <brk id="62" min="1" max="26" man="1"/>
    <brk id="116" min="1" max="27" man="1"/>
    <brk id="177" min="1" max="27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zoomScaleNormal="100" zoomScaleSheetLayoutView="100" workbookViewId="0">
      <selection activeCell="B2" sqref="B2"/>
    </sheetView>
  </sheetViews>
  <sheetFormatPr defaultRowHeight="11.25" x14ac:dyDescent="0.2"/>
  <cols>
    <col min="1" max="1" width="27.140625" style="4" bestFit="1" customWidth="1"/>
    <col min="2" max="12" width="10.7109375" style="4" customWidth="1"/>
    <col min="13" max="16" width="12.85546875" style="4" customWidth="1"/>
    <col min="17" max="16384" width="9.140625" style="4"/>
  </cols>
  <sheetData>
    <row r="1" spans="1:8" ht="11.25" customHeight="1" x14ac:dyDescent="0.2"/>
    <row r="2" spans="1:8" x14ac:dyDescent="0.2">
      <c r="A2" s="4" t="s">
        <v>48</v>
      </c>
      <c r="B2" s="14">
        <v>2016</v>
      </c>
      <c r="C2" s="4" t="s">
        <v>161</v>
      </c>
      <c r="D2" s="5"/>
    </row>
    <row r="3" spans="1:8" x14ac:dyDescent="0.2">
      <c r="B3" s="14"/>
      <c r="C3" s="71"/>
      <c r="D3" s="5"/>
    </row>
    <row r="4" spans="1:8" x14ac:dyDescent="0.2">
      <c r="D4" s="5"/>
    </row>
    <row r="5" spans="1:8" x14ac:dyDescent="0.2">
      <c r="A5" s="19" t="s">
        <v>126</v>
      </c>
      <c r="B5" s="31"/>
      <c r="C5" s="19" t="s">
        <v>0</v>
      </c>
      <c r="E5" s="8" t="s">
        <v>51</v>
      </c>
      <c r="F5" s="8"/>
      <c r="G5" s="26" t="s">
        <v>50</v>
      </c>
      <c r="H5" s="27"/>
    </row>
    <row r="6" spans="1:8" x14ac:dyDescent="0.2">
      <c r="B6" s="31"/>
      <c r="C6" s="20" t="s">
        <v>20</v>
      </c>
      <c r="D6" s="20" t="s">
        <v>19</v>
      </c>
      <c r="E6" s="20" t="s">
        <v>20</v>
      </c>
      <c r="F6" s="20" t="s">
        <v>19</v>
      </c>
      <c r="G6" s="28" t="s">
        <v>20</v>
      </c>
      <c r="H6" s="28" t="s">
        <v>19</v>
      </c>
    </row>
    <row r="7" spans="1:8" x14ac:dyDescent="0.2">
      <c r="A7" s="14" t="s">
        <v>18</v>
      </c>
      <c r="B7" s="21">
        <v>0</v>
      </c>
      <c r="C7" s="22">
        <v>0.15</v>
      </c>
      <c r="D7" s="22">
        <v>0.1</v>
      </c>
      <c r="E7" s="10">
        <f>D22</f>
        <v>0.57999999999999996</v>
      </c>
      <c r="F7" s="10">
        <f>D38</f>
        <v>0.39</v>
      </c>
      <c r="G7" s="29">
        <v>22</v>
      </c>
      <c r="H7" s="30">
        <v>37</v>
      </c>
    </row>
    <row r="8" spans="1:8" x14ac:dyDescent="0.2">
      <c r="A8" s="23" t="s">
        <v>17</v>
      </c>
      <c r="B8" s="24">
        <v>6</v>
      </c>
      <c r="C8" s="22">
        <v>0.35</v>
      </c>
      <c r="D8" s="22">
        <v>0.2</v>
      </c>
      <c r="E8" s="10">
        <f>B35</f>
        <v>0.69</v>
      </c>
      <c r="F8" s="10">
        <f>D30</f>
        <v>0.48</v>
      </c>
      <c r="G8" s="29">
        <v>15</v>
      </c>
      <c r="H8" s="30">
        <v>30</v>
      </c>
    </row>
    <row r="9" spans="1:8" x14ac:dyDescent="0.2">
      <c r="A9" s="25" t="s">
        <v>16</v>
      </c>
      <c r="B9" s="24">
        <v>15</v>
      </c>
      <c r="C9" s="22">
        <v>0.75</v>
      </c>
      <c r="D9" s="22">
        <v>0.4</v>
      </c>
      <c r="E9" s="10">
        <f>B25</f>
        <v>0.88</v>
      </c>
      <c r="F9" s="10">
        <f>D25</f>
        <v>0.54</v>
      </c>
      <c r="G9" s="29">
        <v>5</v>
      </c>
      <c r="H9" s="30">
        <v>25</v>
      </c>
    </row>
    <row r="10" spans="1:8" x14ac:dyDescent="0.2">
      <c r="A10" s="14" t="s">
        <v>15</v>
      </c>
      <c r="B10" s="21">
        <v>25</v>
      </c>
      <c r="C10" s="22">
        <v>0</v>
      </c>
      <c r="D10" s="22">
        <v>0.6</v>
      </c>
      <c r="E10" s="4">
        <v>0</v>
      </c>
      <c r="F10" s="10">
        <f>B35</f>
        <v>0.69</v>
      </c>
      <c r="G10" s="29"/>
      <c r="H10" s="30">
        <v>15</v>
      </c>
    </row>
    <row r="11" spans="1:8" x14ac:dyDescent="0.2">
      <c r="A11" s="14" t="s">
        <v>14</v>
      </c>
      <c r="B11" s="21">
        <v>35</v>
      </c>
      <c r="C11" s="22">
        <v>0</v>
      </c>
      <c r="D11" s="22">
        <v>0.9</v>
      </c>
      <c r="E11" s="4">
        <v>0</v>
      </c>
      <c r="F11" s="10">
        <f>B23</f>
        <v>0.93</v>
      </c>
      <c r="G11" s="29"/>
      <c r="H11" s="30">
        <v>3</v>
      </c>
    </row>
    <row r="12" spans="1:8" x14ac:dyDescent="0.2">
      <c r="A12" s="14" t="s">
        <v>120</v>
      </c>
      <c r="B12" s="20">
        <v>40</v>
      </c>
      <c r="C12" s="22">
        <v>0</v>
      </c>
      <c r="D12" s="22">
        <v>0</v>
      </c>
      <c r="E12" s="14">
        <v>0</v>
      </c>
      <c r="F12" s="4">
        <v>0</v>
      </c>
    </row>
    <row r="13" spans="1:8" x14ac:dyDescent="0.2">
      <c r="B13" s="179"/>
      <c r="C13" s="180"/>
    </row>
    <row r="14" spans="1:8" x14ac:dyDescent="0.2">
      <c r="A14" s="8" t="s">
        <v>4</v>
      </c>
    </row>
    <row r="15" spans="1:8" x14ac:dyDescent="0.2">
      <c r="A15" s="4" t="s">
        <v>2</v>
      </c>
      <c r="B15" s="7">
        <v>2.5000000000000001E-2</v>
      </c>
    </row>
    <row r="17" spans="1:9" x14ac:dyDescent="0.2">
      <c r="A17" s="8" t="s">
        <v>124</v>
      </c>
    </row>
    <row r="18" spans="1:9" x14ac:dyDescent="0.2">
      <c r="A18" s="5" t="s">
        <v>1</v>
      </c>
      <c r="B18" s="9" t="s">
        <v>125</v>
      </c>
      <c r="C18" s="5" t="s">
        <v>1</v>
      </c>
      <c r="D18" s="9" t="s">
        <v>125</v>
      </c>
      <c r="H18" s="5"/>
      <c r="I18" s="5"/>
    </row>
    <row r="19" spans="1:9" x14ac:dyDescent="0.2">
      <c r="A19" s="5"/>
      <c r="B19" s="9"/>
      <c r="C19" s="5"/>
      <c r="D19" s="9"/>
      <c r="H19" s="5"/>
      <c r="I19" s="5"/>
    </row>
    <row r="20" spans="1:9" x14ac:dyDescent="0.2">
      <c r="A20" s="4">
        <v>0</v>
      </c>
      <c r="B20" s="10">
        <f t="shared" ref="B20:B40" si="0">ROUND(POWER(1/(1+$B$15),A20),2)</f>
        <v>1</v>
      </c>
    </row>
    <row r="21" spans="1:9" x14ac:dyDescent="0.2">
      <c r="A21" s="4">
        <v>1</v>
      </c>
      <c r="B21" s="10">
        <f t="shared" si="0"/>
        <v>0.98</v>
      </c>
      <c r="C21" s="4">
        <v>21</v>
      </c>
      <c r="D21" s="10">
        <f t="shared" ref="D21:D40" si="1">ROUND(POWER(1/(1+$B$15),C21),2)</f>
        <v>0.6</v>
      </c>
      <c r="H21" s="12"/>
      <c r="I21" s="11"/>
    </row>
    <row r="22" spans="1:9" x14ac:dyDescent="0.2">
      <c r="A22" s="4">
        <v>2</v>
      </c>
      <c r="B22" s="10">
        <f t="shared" si="0"/>
        <v>0.95</v>
      </c>
      <c r="C22" s="4">
        <v>22</v>
      </c>
      <c r="D22" s="10">
        <f t="shared" si="1"/>
        <v>0.57999999999999996</v>
      </c>
      <c r="H22" s="12"/>
      <c r="I22" s="11"/>
    </row>
    <row r="23" spans="1:9" x14ac:dyDescent="0.2">
      <c r="A23" s="4">
        <v>3</v>
      </c>
      <c r="B23" s="10">
        <f t="shared" si="0"/>
        <v>0.93</v>
      </c>
      <c r="C23" s="4">
        <v>23</v>
      </c>
      <c r="D23" s="10">
        <f t="shared" si="1"/>
        <v>0.56999999999999995</v>
      </c>
      <c r="H23" s="12"/>
      <c r="I23" s="11"/>
    </row>
    <row r="24" spans="1:9" x14ac:dyDescent="0.2">
      <c r="A24" s="4">
        <v>4</v>
      </c>
      <c r="B24" s="10">
        <f t="shared" si="0"/>
        <v>0.91</v>
      </c>
      <c r="C24" s="4">
        <v>24</v>
      </c>
      <c r="D24" s="10">
        <f t="shared" si="1"/>
        <v>0.55000000000000004</v>
      </c>
      <c r="H24" s="12"/>
      <c r="I24" s="11"/>
    </row>
    <row r="25" spans="1:9" x14ac:dyDescent="0.2">
      <c r="A25" s="4">
        <v>5</v>
      </c>
      <c r="B25" s="10">
        <f t="shared" si="0"/>
        <v>0.88</v>
      </c>
      <c r="C25" s="4">
        <v>25</v>
      </c>
      <c r="D25" s="10">
        <f t="shared" si="1"/>
        <v>0.54</v>
      </c>
      <c r="H25" s="12"/>
      <c r="I25" s="11"/>
    </row>
    <row r="26" spans="1:9" x14ac:dyDescent="0.2">
      <c r="A26" s="4">
        <v>6</v>
      </c>
      <c r="B26" s="10">
        <f t="shared" si="0"/>
        <v>0.86</v>
      </c>
      <c r="C26" s="4">
        <v>26</v>
      </c>
      <c r="D26" s="10">
        <f t="shared" si="1"/>
        <v>0.53</v>
      </c>
      <c r="H26" s="12"/>
      <c r="I26" s="11"/>
    </row>
    <row r="27" spans="1:9" x14ac:dyDescent="0.2">
      <c r="A27" s="4">
        <v>7</v>
      </c>
      <c r="B27" s="10">
        <f t="shared" si="0"/>
        <v>0.84</v>
      </c>
      <c r="C27" s="4">
        <v>27</v>
      </c>
      <c r="D27" s="10">
        <f t="shared" si="1"/>
        <v>0.51</v>
      </c>
      <c r="H27" s="12"/>
      <c r="I27" s="11"/>
    </row>
    <row r="28" spans="1:9" x14ac:dyDescent="0.2">
      <c r="A28" s="4">
        <v>8</v>
      </c>
      <c r="B28" s="10">
        <f t="shared" si="0"/>
        <v>0.82</v>
      </c>
      <c r="C28" s="4">
        <v>28</v>
      </c>
      <c r="D28" s="10">
        <f t="shared" si="1"/>
        <v>0.5</v>
      </c>
      <c r="H28" s="12"/>
      <c r="I28" s="11"/>
    </row>
    <row r="29" spans="1:9" x14ac:dyDescent="0.2">
      <c r="A29" s="4">
        <v>9</v>
      </c>
      <c r="B29" s="10">
        <f t="shared" si="0"/>
        <v>0.8</v>
      </c>
      <c r="C29" s="4">
        <v>29</v>
      </c>
      <c r="D29" s="10">
        <f t="shared" si="1"/>
        <v>0.49</v>
      </c>
      <c r="H29" s="12"/>
      <c r="I29" s="11"/>
    </row>
    <row r="30" spans="1:9" x14ac:dyDescent="0.2">
      <c r="A30" s="4">
        <v>10</v>
      </c>
      <c r="B30" s="10">
        <f t="shared" si="0"/>
        <v>0.78</v>
      </c>
      <c r="C30" s="4">
        <v>30</v>
      </c>
      <c r="D30" s="10">
        <f>ROUND(POWER(1/(1+$B$15),C30),2)</f>
        <v>0.48</v>
      </c>
      <c r="H30" s="12"/>
      <c r="I30" s="11"/>
    </row>
    <row r="31" spans="1:9" x14ac:dyDescent="0.2">
      <c r="A31" s="4">
        <v>11</v>
      </c>
      <c r="B31" s="10">
        <f t="shared" si="0"/>
        <v>0.76</v>
      </c>
      <c r="C31" s="4">
        <v>31</v>
      </c>
      <c r="D31" s="10">
        <f t="shared" si="1"/>
        <v>0.47</v>
      </c>
      <c r="H31" s="12"/>
      <c r="I31" s="11"/>
    </row>
    <row r="32" spans="1:9" x14ac:dyDescent="0.2">
      <c r="A32" s="4">
        <v>12</v>
      </c>
      <c r="B32" s="10">
        <f t="shared" si="0"/>
        <v>0.74</v>
      </c>
      <c r="C32" s="4">
        <v>32</v>
      </c>
      <c r="D32" s="10">
        <f t="shared" si="1"/>
        <v>0.45</v>
      </c>
      <c r="H32" s="12"/>
      <c r="I32" s="11"/>
    </row>
    <row r="33" spans="1:9" x14ac:dyDescent="0.2">
      <c r="A33" s="4">
        <v>13</v>
      </c>
      <c r="B33" s="10">
        <f t="shared" si="0"/>
        <v>0.73</v>
      </c>
      <c r="C33" s="4">
        <v>33</v>
      </c>
      <c r="D33" s="10">
        <f t="shared" si="1"/>
        <v>0.44</v>
      </c>
      <c r="H33" s="12"/>
      <c r="I33" s="11"/>
    </row>
    <row r="34" spans="1:9" x14ac:dyDescent="0.2">
      <c r="A34" s="4">
        <v>14</v>
      </c>
      <c r="B34" s="10">
        <f t="shared" si="0"/>
        <v>0.71</v>
      </c>
      <c r="C34" s="4">
        <v>34</v>
      </c>
      <c r="D34" s="10">
        <f t="shared" si="1"/>
        <v>0.43</v>
      </c>
      <c r="H34" s="12"/>
      <c r="I34" s="11"/>
    </row>
    <row r="35" spans="1:9" x14ac:dyDescent="0.2">
      <c r="A35" s="4">
        <v>15</v>
      </c>
      <c r="B35" s="10">
        <f t="shared" si="0"/>
        <v>0.69</v>
      </c>
      <c r="C35" s="4">
        <v>35</v>
      </c>
      <c r="D35" s="10">
        <f t="shared" si="1"/>
        <v>0.42</v>
      </c>
      <c r="H35" s="12"/>
      <c r="I35" s="11"/>
    </row>
    <row r="36" spans="1:9" x14ac:dyDescent="0.2">
      <c r="A36" s="4">
        <v>16</v>
      </c>
      <c r="B36" s="10">
        <f t="shared" si="0"/>
        <v>0.67</v>
      </c>
      <c r="C36" s="4">
        <v>36</v>
      </c>
      <c r="D36" s="10">
        <f t="shared" si="1"/>
        <v>0.41</v>
      </c>
      <c r="H36" s="12"/>
      <c r="I36" s="11"/>
    </row>
    <row r="37" spans="1:9" x14ac:dyDescent="0.2">
      <c r="A37" s="4">
        <v>17</v>
      </c>
      <c r="B37" s="10">
        <f t="shared" si="0"/>
        <v>0.66</v>
      </c>
      <c r="C37" s="4">
        <v>37</v>
      </c>
      <c r="D37" s="10">
        <f t="shared" si="1"/>
        <v>0.4</v>
      </c>
      <c r="H37" s="12"/>
      <c r="I37" s="11"/>
    </row>
    <row r="38" spans="1:9" x14ac:dyDescent="0.2">
      <c r="A38" s="4">
        <v>18</v>
      </c>
      <c r="B38" s="4">
        <f t="shared" si="0"/>
        <v>0.64</v>
      </c>
      <c r="C38" s="4">
        <v>38</v>
      </c>
      <c r="D38" s="10">
        <f t="shared" si="1"/>
        <v>0.39</v>
      </c>
      <c r="E38" s="12"/>
      <c r="H38" s="12"/>
      <c r="I38" s="11"/>
    </row>
    <row r="39" spans="1:9" x14ac:dyDescent="0.2">
      <c r="A39" s="4">
        <v>19</v>
      </c>
      <c r="B39" s="4">
        <f t="shared" si="0"/>
        <v>0.63</v>
      </c>
      <c r="C39" s="4">
        <v>39</v>
      </c>
      <c r="D39" s="4">
        <f t="shared" si="1"/>
        <v>0.38</v>
      </c>
      <c r="E39" s="12"/>
      <c r="H39" s="12"/>
      <c r="I39" s="11"/>
    </row>
    <row r="40" spans="1:9" x14ac:dyDescent="0.2">
      <c r="A40" s="4">
        <v>20</v>
      </c>
      <c r="B40" s="4">
        <f t="shared" si="0"/>
        <v>0.61</v>
      </c>
      <c r="C40" s="4">
        <v>40</v>
      </c>
      <c r="D40" s="4">
        <f t="shared" si="1"/>
        <v>0.37</v>
      </c>
      <c r="E40" s="12"/>
      <c r="H40" s="12"/>
      <c r="I40" s="11"/>
    </row>
    <row r="41" spans="1:9" x14ac:dyDescent="0.2">
      <c r="C41" s="10"/>
      <c r="D41" s="12"/>
      <c r="E41" s="12"/>
    </row>
    <row r="42" spans="1:9" x14ac:dyDescent="0.2">
      <c r="C42" s="10"/>
      <c r="D42" s="12"/>
      <c r="E42" s="12"/>
    </row>
    <row r="43" spans="1:9" s="6" customFormat="1" x14ac:dyDescent="0.2">
      <c r="A43" s="19" t="s">
        <v>22</v>
      </c>
      <c r="B43" s="16">
        <v>42370</v>
      </c>
      <c r="E43" s="190">
        <v>42370</v>
      </c>
    </row>
    <row r="44" spans="1:9" x14ac:dyDescent="0.2">
      <c r="A44" s="14"/>
      <c r="C44" s="15"/>
    </row>
    <row r="45" spans="1:9" x14ac:dyDescent="0.2">
      <c r="A45" s="13"/>
      <c r="B45" s="6" t="s">
        <v>115</v>
      </c>
      <c r="E45" s="6" t="s">
        <v>116</v>
      </c>
    </row>
    <row r="46" spans="1:9" x14ac:dyDescent="0.2">
      <c r="A46" s="17" t="s">
        <v>23</v>
      </c>
      <c r="B46" s="18" t="s">
        <v>158</v>
      </c>
    </row>
    <row r="47" spans="1:9" x14ac:dyDescent="0.2">
      <c r="A47" s="17" t="s">
        <v>24</v>
      </c>
      <c r="B47" s="18">
        <v>4027</v>
      </c>
    </row>
    <row r="48" spans="1:9" x14ac:dyDescent="0.2">
      <c r="A48" s="17" t="s">
        <v>25</v>
      </c>
      <c r="B48" s="18">
        <v>4547</v>
      </c>
    </row>
    <row r="49" spans="1:5" x14ac:dyDescent="0.2">
      <c r="A49" s="17" t="s">
        <v>26</v>
      </c>
      <c r="B49" s="18">
        <v>5168</v>
      </c>
    </row>
    <row r="50" spans="1:5" x14ac:dyDescent="0.2">
      <c r="A50" s="17" t="s">
        <v>27</v>
      </c>
      <c r="B50" s="18">
        <v>5601</v>
      </c>
    </row>
    <row r="51" spans="1:5" x14ac:dyDescent="0.2">
      <c r="A51" s="17" t="s">
        <v>28</v>
      </c>
      <c r="B51" s="18">
        <v>4081</v>
      </c>
    </row>
    <row r="52" spans="1:5" x14ac:dyDescent="0.2">
      <c r="A52" s="17" t="s">
        <v>29</v>
      </c>
      <c r="B52" s="18">
        <v>4627</v>
      </c>
    </row>
    <row r="53" spans="1:5" x14ac:dyDescent="0.2">
      <c r="A53" s="17" t="s">
        <v>30</v>
      </c>
      <c r="B53" s="18">
        <v>4845</v>
      </c>
    </row>
    <row r="54" spans="1:5" x14ac:dyDescent="0.2">
      <c r="A54" s="17" t="s">
        <v>31</v>
      </c>
      <c r="B54" s="18">
        <v>4845</v>
      </c>
    </row>
    <row r="55" spans="1:5" x14ac:dyDescent="0.2">
      <c r="A55" s="17" t="s">
        <v>32</v>
      </c>
      <c r="B55" s="18">
        <v>5062</v>
      </c>
    </row>
    <row r="56" spans="1:5" x14ac:dyDescent="0.2">
      <c r="A56" s="17" t="s">
        <v>33</v>
      </c>
      <c r="B56" s="18">
        <v>5529</v>
      </c>
    </row>
    <row r="57" spans="1:5" x14ac:dyDescent="0.2">
      <c r="A57" s="17" t="s">
        <v>34</v>
      </c>
      <c r="B57" s="18">
        <v>6076</v>
      </c>
    </row>
    <row r="58" spans="1:5" x14ac:dyDescent="0.2">
      <c r="A58" s="14" t="s">
        <v>35</v>
      </c>
      <c r="B58" s="18">
        <v>1780</v>
      </c>
      <c r="D58" s="73" t="s">
        <v>35</v>
      </c>
      <c r="E58" s="18">
        <v>1878</v>
      </c>
    </row>
    <row r="59" spans="1:5" x14ac:dyDescent="0.2">
      <c r="A59" s="14" t="s">
        <v>36</v>
      </c>
      <c r="B59" s="18">
        <v>1957</v>
      </c>
      <c r="D59" s="73" t="s">
        <v>36</v>
      </c>
      <c r="E59" s="18">
        <v>2051</v>
      </c>
    </row>
    <row r="60" spans="1:5" x14ac:dyDescent="0.2">
      <c r="A60" s="14" t="s">
        <v>37</v>
      </c>
      <c r="B60" s="18">
        <v>2017</v>
      </c>
      <c r="D60" s="73" t="s">
        <v>37</v>
      </c>
      <c r="E60" s="18">
        <v>2222</v>
      </c>
    </row>
    <row r="61" spans="1:5" x14ac:dyDescent="0.2">
      <c r="A61" s="17" t="s">
        <v>38</v>
      </c>
      <c r="B61" s="18">
        <v>3482</v>
      </c>
    </row>
    <row r="62" spans="1:5" x14ac:dyDescent="0.2">
      <c r="A62" s="17" t="s">
        <v>39</v>
      </c>
      <c r="B62" s="18">
        <v>3826</v>
      </c>
      <c r="D62" s="72" t="s">
        <v>39</v>
      </c>
      <c r="E62" s="18">
        <v>3978</v>
      </c>
    </row>
    <row r="63" spans="1:5" x14ac:dyDescent="0.2">
      <c r="A63" s="17" t="s">
        <v>40</v>
      </c>
      <c r="B63" s="18">
        <v>4464</v>
      </c>
      <c r="D63" s="72" t="s">
        <v>40</v>
      </c>
      <c r="E63" s="18">
        <v>4639</v>
      </c>
    </row>
    <row r="64" spans="1:5" x14ac:dyDescent="0.2">
      <c r="A64" s="17" t="s">
        <v>41</v>
      </c>
      <c r="B64" s="18">
        <v>5079</v>
      </c>
      <c r="D64" s="72" t="s">
        <v>41</v>
      </c>
      <c r="E64" s="18">
        <v>5279</v>
      </c>
    </row>
    <row r="65" spans="1:5" x14ac:dyDescent="0.2">
      <c r="A65" s="17" t="s">
        <v>42</v>
      </c>
      <c r="B65" s="18">
        <v>5507</v>
      </c>
      <c r="D65" s="72" t="s">
        <v>42</v>
      </c>
      <c r="E65" s="18">
        <v>5724</v>
      </c>
    </row>
    <row r="66" spans="1:5" x14ac:dyDescent="0.2">
      <c r="A66" s="4" t="s">
        <v>142</v>
      </c>
      <c r="B66" s="181">
        <v>3862</v>
      </c>
    </row>
    <row r="67" spans="1:5" x14ac:dyDescent="0.2">
      <c r="A67" s="4" t="s">
        <v>43</v>
      </c>
      <c r="B67" s="18">
        <v>4081</v>
      </c>
    </row>
    <row r="68" spans="1:5" x14ac:dyDescent="0.2">
      <c r="A68" s="4" t="s">
        <v>143</v>
      </c>
      <c r="B68" s="181">
        <f>B52</f>
        <v>4627</v>
      </c>
    </row>
    <row r="69" spans="1:5" x14ac:dyDescent="0.2">
      <c r="A69" s="4" t="s">
        <v>144</v>
      </c>
      <c r="B69" s="181">
        <f>B53</f>
        <v>4845</v>
      </c>
    </row>
    <row r="70" spans="1:5" x14ac:dyDescent="0.2">
      <c r="A70" s="4" t="s">
        <v>44</v>
      </c>
      <c r="B70" s="18">
        <f>B51</f>
        <v>4081</v>
      </c>
      <c r="D70" s="73"/>
      <c r="E70" s="15"/>
    </row>
    <row r="71" spans="1:5" x14ac:dyDescent="0.2">
      <c r="A71" s="4" t="s">
        <v>45</v>
      </c>
      <c r="B71" s="18">
        <v>4191</v>
      </c>
      <c r="E71" s="15"/>
    </row>
    <row r="72" spans="1:5" x14ac:dyDescent="0.2">
      <c r="A72" s="4" t="s">
        <v>46</v>
      </c>
      <c r="B72" s="18">
        <f>B54</f>
        <v>4845</v>
      </c>
      <c r="E72" s="15"/>
    </row>
    <row r="73" spans="1:5" x14ac:dyDescent="0.2">
      <c r="A73" s="4" t="s">
        <v>47</v>
      </c>
      <c r="B73" s="18">
        <f>B55</f>
        <v>5062</v>
      </c>
      <c r="E73" s="15"/>
    </row>
    <row r="74" spans="1:5" x14ac:dyDescent="0.2">
      <c r="A74" s="14">
        <v>1</v>
      </c>
      <c r="B74" s="18">
        <v>1780</v>
      </c>
      <c r="D74" s="73">
        <v>1</v>
      </c>
      <c r="E74" s="18">
        <v>1878</v>
      </c>
    </row>
    <row r="75" spans="1:5" x14ac:dyDescent="0.2">
      <c r="A75" s="14">
        <v>2</v>
      </c>
      <c r="B75" s="18">
        <v>1997</v>
      </c>
      <c r="D75" s="73">
        <v>2</v>
      </c>
      <c r="E75" s="18">
        <v>2051</v>
      </c>
    </row>
    <row r="76" spans="1:5" x14ac:dyDescent="0.2">
      <c r="A76" s="14">
        <v>3</v>
      </c>
      <c r="B76" s="18">
        <v>2131</v>
      </c>
      <c r="D76" s="73">
        <v>3</v>
      </c>
      <c r="E76" s="18">
        <v>2222</v>
      </c>
    </row>
    <row r="77" spans="1:5" x14ac:dyDescent="0.2">
      <c r="A77" s="14">
        <v>4</v>
      </c>
      <c r="B77" s="18">
        <v>2242</v>
      </c>
      <c r="D77" s="73">
        <v>4</v>
      </c>
      <c r="E77" s="18">
        <v>2331</v>
      </c>
    </row>
    <row r="78" spans="1:5" x14ac:dyDescent="0.2">
      <c r="A78" s="14">
        <v>5</v>
      </c>
      <c r="B78" s="18">
        <v>2357</v>
      </c>
      <c r="D78" s="73">
        <v>5</v>
      </c>
      <c r="E78" s="18">
        <v>2449</v>
      </c>
    </row>
    <row r="79" spans="1:5" x14ac:dyDescent="0.2">
      <c r="A79" s="14">
        <v>6</v>
      </c>
      <c r="B79" s="18">
        <v>2470</v>
      </c>
      <c r="D79" s="73">
        <v>6</v>
      </c>
      <c r="E79" s="18">
        <v>2566</v>
      </c>
    </row>
    <row r="80" spans="1:5" x14ac:dyDescent="0.2">
      <c r="A80" s="14">
        <v>7</v>
      </c>
      <c r="B80" s="18">
        <v>2723</v>
      </c>
      <c r="D80" s="73">
        <v>7</v>
      </c>
      <c r="E80" s="18">
        <v>2830</v>
      </c>
    </row>
    <row r="81" spans="1:5" x14ac:dyDescent="0.2">
      <c r="A81" s="14">
        <v>8</v>
      </c>
      <c r="B81" s="18">
        <v>3080</v>
      </c>
      <c r="D81" s="73">
        <v>8</v>
      </c>
      <c r="E81" s="18">
        <v>3201</v>
      </c>
    </row>
    <row r="82" spans="1:5" x14ac:dyDescent="0.2">
      <c r="A82" s="14">
        <v>9</v>
      </c>
      <c r="B82" s="18">
        <v>3516</v>
      </c>
      <c r="D82" s="73">
        <v>9</v>
      </c>
      <c r="E82" s="18">
        <v>3619</v>
      </c>
    </row>
    <row r="83" spans="1:5" x14ac:dyDescent="0.2">
      <c r="A83" s="14">
        <v>10</v>
      </c>
      <c r="B83" s="18">
        <v>3864</v>
      </c>
      <c r="D83" s="73">
        <v>10</v>
      </c>
      <c r="E83" s="18">
        <v>3978</v>
      </c>
    </row>
    <row r="84" spans="1:5" x14ac:dyDescent="0.2">
      <c r="A84" s="14">
        <v>11</v>
      </c>
      <c r="B84" s="18">
        <v>4509</v>
      </c>
      <c r="D84" s="73">
        <v>11</v>
      </c>
      <c r="E84" s="18">
        <v>4639</v>
      </c>
    </row>
    <row r="85" spans="1:5" x14ac:dyDescent="0.2">
      <c r="A85" s="14">
        <v>12</v>
      </c>
      <c r="B85" s="18">
        <v>5130</v>
      </c>
      <c r="D85" s="73">
        <v>12</v>
      </c>
      <c r="E85" s="18">
        <v>5279</v>
      </c>
    </row>
    <row r="86" spans="1:5" x14ac:dyDescent="0.2">
      <c r="A86" s="14">
        <v>13</v>
      </c>
      <c r="B86" s="18">
        <v>5563</v>
      </c>
      <c r="D86" s="73">
        <v>13</v>
      </c>
      <c r="E86" s="18">
        <v>5724</v>
      </c>
    </row>
    <row r="87" spans="1:5" x14ac:dyDescent="0.2">
      <c r="A87" s="14">
        <v>14</v>
      </c>
      <c r="B87" s="18">
        <v>6111</v>
      </c>
      <c r="D87" s="73">
        <v>14</v>
      </c>
      <c r="E87" s="18">
        <v>6290</v>
      </c>
    </row>
    <row r="88" spans="1:5" x14ac:dyDescent="0.2">
      <c r="A88" s="186">
        <v>15</v>
      </c>
      <c r="B88" s="187">
        <v>6715</v>
      </c>
      <c r="D88" s="73">
        <v>15</v>
      </c>
      <c r="E88" s="18">
        <v>6910</v>
      </c>
    </row>
    <row r="89" spans="1:5" x14ac:dyDescent="0.2">
      <c r="A89" s="186">
        <v>16</v>
      </c>
      <c r="B89" s="187">
        <v>7377</v>
      </c>
      <c r="D89" s="73">
        <v>16</v>
      </c>
      <c r="E89" s="18">
        <v>7593</v>
      </c>
    </row>
    <row r="90" spans="1:5" x14ac:dyDescent="0.2">
      <c r="A90" s="4">
        <v>17</v>
      </c>
      <c r="D90" s="73">
        <v>17</v>
      </c>
      <c r="E90" s="18">
        <v>8343</v>
      </c>
    </row>
  </sheetData>
  <sheetProtection algorithmName="SHA-512" hashValue="FIXO9ZUCj305OIL6IC1umfn/OnwtwNuOx0173GJumlTS6UGSlvh/ADIxfZbXKujKX8ctiNV4YarqkwzG0l8QMg==" saltValue="iG4clUCgDRW+AMYImrkD0A==" spinCount="100000" sheet="1" objects="1" scenarios="1"/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71" orientation="portrait" cellComments="asDisplayed" r:id="rId1"/>
  <headerFooter alignWithMargins="0">
    <oddHeader>&amp;L&amp;"Arial,Vet"&amp;F&amp;R&amp;P</oddHeader>
    <oddFooter>&amp;L&amp;"Arial,Vet"Keizer&amp;C&amp;"Arial,Vet"&amp;A&amp;R&amp;"Arial,Vet"&amp;D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5</vt:i4>
      </vt:variant>
    </vt:vector>
  </HeadingPairs>
  <TitlesOfParts>
    <vt:vector size="8" baseType="lpstr">
      <vt:lpstr>toelichting</vt:lpstr>
      <vt:lpstr>jubilea</vt:lpstr>
      <vt:lpstr>tabellen</vt:lpstr>
      <vt:lpstr>jubilea!Afdrukbereik</vt:lpstr>
      <vt:lpstr>tabellen!Afdrukbereik</vt:lpstr>
      <vt:lpstr>toelichting!Afdrukbereik</vt:lpstr>
      <vt:lpstr>loonsom</vt:lpstr>
      <vt:lpstr>maxschaal</vt:lpstr>
    </vt:vector>
  </TitlesOfParts>
  <Company>vosabb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Osinga</dc:creator>
  <cp:lastModifiedBy>B. Keizer</cp:lastModifiedBy>
  <cp:lastPrinted>2016-06-08T09:29:49Z</cp:lastPrinted>
  <dcterms:created xsi:type="dcterms:W3CDTF">2007-11-19T11:40:20Z</dcterms:created>
  <dcterms:modified xsi:type="dcterms:W3CDTF">2016-10-30T21:09:12Z</dcterms:modified>
</cp:coreProperties>
</file>